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60" windowWidth="15135" windowHeight="5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<sst xmlns="http://schemas.openxmlformats.org/spreadsheetml/2006/main" count="107" uniqueCount="36">
  <si>
    <t>2007/08</t>
  </si>
  <si>
    <t>2008/09</t>
  </si>
  <si>
    <t>2009/10</t>
  </si>
  <si>
    <t>2010/11</t>
  </si>
  <si>
    <t>2011/12</t>
  </si>
  <si>
    <t>2012/13</t>
  </si>
  <si>
    <t>Total</t>
  </si>
  <si>
    <t>White</t>
  </si>
  <si>
    <t>BAME</t>
  </si>
  <si>
    <t>Unknown</t>
  </si>
  <si>
    <t>N</t>
  </si>
  <si>
    <t>%</t>
  </si>
  <si>
    <t>United Kingdom</t>
  </si>
  <si>
    <t>Country/nation</t>
  </si>
  <si>
    <t>Ethnicity</t>
  </si>
  <si>
    <t>England</t>
  </si>
  <si>
    <t>Northern Ireland</t>
  </si>
  <si>
    <t>Scotland</t>
  </si>
  <si>
    <t>Wales</t>
  </si>
  <si>
    <t>Deceased organ donors in the UK, 1 April 2007 to 31 March 2013, by country/nation and financial year</t>
  </si>
  <si>
    <r>
      <t xml:space="preserve">            Increase</t>
    </r>
    <r>
      <rPr>
        <vertAlign val="superscript"/>
        <sz val="10"/>
        <rFont val="Arial"/>
        <family val="2"/>
      </rPr>
      <t>1</t>
    </r>
  </si>
  <si>
    <r>
      <t>England</t>
    </r>
    <r>
      <rPr>
        <vertAlign val="superscript"/>
        <sz val="10"/>
        <rFont val="Arial"/>
        <family val="2"/>
      </rPr>
      <t>2</t>
    </r>
  </si>
  <si>
    <t>Deceased donor transplants in the UK, 1 April 2007 to 31 March 2013, by country/nation and financial year</t>
  </si>
  <si>
    <t>Not reported</t>
  </si>
  <si>
    <t>TOTAL</t>
  </si>
  <si>
    <r>
      <t>England</t>
    </r>
    <r>
      <rPr>
        <vertAlign val="superscript"/>
        <sz val="10"/>
        <rFont val="Arial"/>
        <family val="2"/>
      </rPr>
      <t>1</t>
    </r>
  </si>
  <si>
    <t xml:space="preserve">       BAME as a percentage </t>
  </si>
  <si>
    <t>of reported</t>
  </si>
  <si>
    <t>of total</t>
  </si>
  <si>
    <t>Number on the ODR as at 15 April 2013</t>
  </si>
  <si>
    <t>Nation</t>
  </si>
  <si>
    <t>-</t>
  </si>
  <si>
    <t>Percentage not reported when fewer than 10 in either 2007/08 or 2012/13</t>
  </si>
  <si>
    <r>
      <t>1</t>
    </r>
    <r>
      <rPr>
        <sz val="9"/>
        <rFont val="Arial"/>
        <family val="0"/>
      </rPr>
      <t xml:space="preserve"> increase from 2007/08 to 2012/13</t>
    </r>
  </si>
  <si>
    <r>
      <t>2</t>
    </r>
    <r>
      <rPr>
        <sz val="9"/>
        <rFont val="Arial"/>
        <family val="0"/>
      </rPr>
      <t xml:space="preserve"> includes Channel Islands and Isle of Man plus a small number of patients resident outside of the UK but transplanted in England</t>
    </r>
  </si>
  <si>
    <r>
      <t>1</t>
    </r>
    <r>
      <rPr>
        <sz val="9"/>
        <rFont val="Arial"/>
        <family val="2"/>
      </rPr>
      <t xml:space="preserve"> includes Channel Islands and Isle of Man plus a small number of patients resident outside of the UK but transplanted in England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</si>
</sst>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#,##0.0"/>
    <numFmt numFmtId="180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vertAlign val="superscript"/>
      <sz val="10"/>
      <name val="Arial"/>
      <family val="2"/>
    </font>
    <font>
      <sz val="9"/>
      <name val="Arial"/>
      <family val="0"/>
    </font>
    <font>
      <vertAlign val="superscript"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17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80" fontId="0" fillId="0" borderId="0" xfId="19" applyNumberForma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showGridLines="0" tabSelected="1" workbookViewId="0" topLeftCell="A20">
      <selection activeCell="B40" sqref="B40:B43"/>
    </sheetView>
  </sheetViews>
  <sheetFormatPr defaultColWidth="9.140625" defaultRowHeight="12.75"/>
  <cols>
    <col min="1" max="1" width="16.8515625" style="1" customWidth="1"/>
    <col min="2" max="2" width="12.28125" style="1" customWidth="1"/>
    <col min="3" max="8" width="12.28125" style="5" customWidth="1"/>
    <col min="9" max="9" width="9.140625" style="5" customWidth="1"/>
    <col min="10" max="10" width="7.140625" style="5" customWidth="1"/>
    <col min="11" max="11" width="3.140625" style="5" customWidth="1"/>
    <col min="12" max="12" width="5.140625" style="8" customWidth="1"/>
    <col min="13" max="16384" width="9.140625" style="1" customWidth="1"/>
  </cols>
  <sheetData>
    <row r="1" ht="12.75">
      <c r="A1" s="10" t="s">
        <v>19</v>
      </c>
    </row>
    <row r="3" spans="1:11" ht="12.75">
      <c r="A3" s="11" t="s">
        <v>13</v>
      </c>
      <c r="B3" s="12" t="s">
        <v>14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21" t="s">
        <v>20</v>
      </c>
      <c r="J3" s="21"/>
      <c r="K3" s="21"/>
    </row>
    <row r="4" spans="2:11" ht="12.75">
      <c r="B4" s="2"/>
      <c r="C4" s="6" t="s">
        <v>10</v>
      </c>
      <c r="D4" s="6" t="s">
        <v>10</v>
      </c>
      <c r="E4" s="6" t="s">
        <v>10</v>
      </c>
      <c r="F4" s="6" t="s">
        <v>10</v>
      </c>
      <c r="G4" s="6" t="s">
        <v>10</v>
      </c>
      <c r="H4" s="6" t="s">
        <v>10</v>
      </c>
      <c r="I4" s="6" t="s">
        <v>10</v>
      </c>
      <c r="J4" s="7" t="s">
        <v>11</v>
      </c>
      <c r="K4" s="7"/>
    </row>
    <row r="5" spans="2:11" ht="12.75">
      <c r="B5" s="2"/>
      <c r="C5" s="6"/>
      <c r="D5" s="6"/>
      <c r="E5" s="6"/>
      <c r="F5" s="6"/>
      <c r="G5" s="6"/>
      <c r="H5" s="6"/>
      <c r="I5" s="6"/>
      <c r="J5" s="7"/>
      <c r="K5" s="7"/>
    </row>
    <row r="6" spans="1:12" ht="12.75">
      <c r="A6" s="1" t="s">
        <v>12</v>
      </c>
      <c r="B6" s="1" t="s">
        <v>7</v>
      </c>
      <c r="C6" s="5">
        <v>777</v>
      </c>
      <c r="D6" s="5">
        <v>856</v>
      </c>
      <c r="E6" s="5">
        <v>914</v>
      </c>
      <c r="F6" s="5">
        <v>968</v>
      </c>
      <c r="G6" s="5">
        <v>1042</v>
      </c>
      <c r="H6" s="5">
        <v>1155</v>
      </c>
      <c r="I6" s="5">
        <f>+H6-C6</f>
        <v>378</v>
      </c>
      <c r="J6" s="4">
        <f>IF(H6&gt;10,L6,"-")</f>
        <v>48.64864864864865</v>
      </c>
      <c r="K6" s="4"/>
      <c r="L6" s="9">
        <f>+I6/C6*100</f>
        <v>48.64864864864865</v>
      </c>
    </row>
    <row r="7" spans="2:12" ht="12.75">
      <c r="B7" s="1" t="s">
        <v>8</v>
      </c>
      <c r="C7" s="5">
        <v>32</v>
      </c>
      <c r="D7" s="5">
        <v>43</v>
      </c>
      <c r="E7" s="5">
        <v>45</v>
      </c>
      <c r="F7" s="5">
        <v>42</v>
      </c>
      <c r="G7" s="5">
        <v>46</v>
      </c>
      <c r="H7" s="5">
        <v>56</v>
      </c>
      <c r="I7" s="5">
        <f>+H7-C7</f>
        <v>24</v>
      </c>
      <c r="J7" s="4">
        <f>IF(H7&gt;10,L7,"-")</f>
        <v>75</v>
      </c>
      <c r="K7" s="4"/>
      <c r="L7" s="9">
        <f>+I7/C7*100</f>
        <v>75</v>
      </c>
    </row>
    <row r="8" spans="2:12" ht="12.75">
      <c r="B8" s="1" t="s">
        <v>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f>+H8-C8</f>
        <v>1</v>
      </c>
      <c r="J8" s="4" t="str">
        <f>IF(H8&gt;10,L8,"-")</f>
        <v>-</v>
      </c>
      <c r="K8" s="4"/>
      <c r="L8" s="9" t="e">
        <f>+I8/C8*100</f>
        <v>#DIV/0!</v>
      </c>
    </row>
    <row r="9" spans="2:12" ht="12.75">
      <c r="B9" s="1" t="s">
        <v>6</v>
      </c>
      <c r="C9" s="5">
        <v>809</v>
      </c>
      <c r="D9" s="5">
        <v>899</v>
      </c>
      <c r="E9" s="5">
        <v>959</v>
      </c>
      <c r="F9" s="5">
        <v>1010</v>
      </c>
      <c r="G9" s="5">
        <v>1088</v>
      </c>
      <c r="H9" s="5">
        <v>1212</v>
      </c>
      <c r="I9" s="5">
        <f>+H9-C9</f>
        <v>403</v>
      </c>
      <c r="J9" s="4">
        <f>IF(H9&gt;10,L9,"-")</f>
        <v>49.81458590852905</v>
      </c>
      <c r="K9" s="4"/>
      <c r="L9" s="9">
        <f>+I9/C9*100</f>
        <v>49.81458590852905</v>
      </c>
    </row>
    <row r="11" spans="1:12" ht="12.75">
      <c r="A11" s="1" t="s">
        <v>15</v>
      </c>
      <c r="B11" s="1" t="s">
        <v>7</v>
      </c>
      <c r="C11" s="5">
        <v>657</v>
      </c>
      <c r="D11" s="5">
        <v>731</v>
      </c>
      <c r="E11" s="5">
        <v>794</v>
      </c>
      <c r="F11" s="5">
        <v>798</v>
      </c>
      <c r="G11" s="5">
        <v>857</v>
      </c>
      <c r="H11" s="5">
        <v>972</v>
      </c>
      <c r="I11" s="5">
        <f>+H11-C11</f>
        <v>315</v>
      </c>
      <c r="J11" s="4">
        <f>IF(H11&gt;10,L11,"-")</f>
        <v>47.94520547945205</v>
      </c>
      <c r="K11" s="4"/>
      <c r="L11" s="9">
        <f>+I11/C11*100</f>
        <v>47.94520547945205</v>
      </c>
    </row>
    <row r="12" spans="2:12" ht="12.75">
      <c r="B12" s="1" t="s">
        <v>8</v>
      </c>
      <c r="C12" s="5">
        <v>31</v>
      </c>
      <c r="D12" s="5">
        <v>40</v>
      </c>
      <c r="E12" s="5">
        <v>43</v>
      </c>
      <c r="F12" s="5">
        <v>39</v>
      </c>
      <c r="G12" s="5">
        <v>44</v>
      </c>
      <c r="H12" s="5">
        <v>53</v>
      </c>
      <c r="I12" s="5">
        <f>+H12-C12</f>
        <v>22</v>
      </c>
      <c r="J12" s="4">
        <f>IF(H12&gt;10,L12,"-")</f>
        <v>70.96774193548387</v>
      </c>
      <c r="K12" s="4"/>
      <c r="L12" s="9">
        <f>+I12/C12*100</f>
        <v>70.96774193548387</v>
      </c>
    </row>
    <row r="13" spans="2:12" ht="12.75">
      <c r="B13" s="1" t="s">
        <v>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f>+H13-C13</f>
        <v>1</v>
      </c>
      <c r="J13" s="4" t="str">
        <f>IF(H13&gt;10,L13,"-")</f>
        <v>-</v>
      </c>
      <c r="K13" s="4"/>
      <c r="L13" s="9" t="e">
        <f>+I13/C13*100</f>
        <v>#DIV/0!</v>
      </c>
    </row>
    <row r="14" spans="2:12" ht="12.75">
      <c r="B14" s="1" t="s">
        <v>6</v>
      </c>
      <c r="C14" s="5">
        <v>688</v>
      </c>
      <c r="D14" s="5">
        <v>771</v>
      </c>
      <c r="E14" s="5">
        <v>837</v>
      </c>
      <c r="F14" s="5">
        <v>837</v>
      </c>
      <c r="G14" s="5">
        <v>901</v>
      </c>
      <c r="H14" s="5">
        <v>1026</v>
      </c>
      <c r="I14" s="5">
        <f>+H14-C14</f>
        <v>338</v>
      </c>
      <c r="J14" s="4">
        <f>IF(H14&gt;10,L14,"-")</f>
        <v>49.127906976744185</v>
      </c>
      <c r="K14" s="4"/>
      <c r="L14" s="9">
        <f>+I14/C14*100</f>
        <v>49.127906976744185</v>
      </c>
    </row>
    <row r="16" spans="1:12" ht="12.75">
      <c r="A16" s="1" t="s">
        <v>16</v>
      </c>
      <c r="B16" s="1" t="s">
        <v>7</v>
      </c>
      <c r="C16" s="5">
        <v>22</v>
      </c>
      <c r="D16" s="5">
        <v>21</v>
      </c>
      <c r="E16" s="5">
        <v>18</v>
      </c>
      <c r="F16" s="5">
        <v>40</v>
      </c>
      <c r="G16" s="5">
        <v>39</v>
      </c>
      <c r="H16" s="5">
        <v>39</v>
      </c>
      <c r="I16" s="5">
        <f>+H16-C16</f>
        <v>17</v>
      </c>
      <c r="J16" s="4">
        <f>IF(H16&gt;10,L16,"-")</f>
        <v>77.27272727272727</v>
      </c>
      <c r="K16" s="4"/>
      <c r="L16" s="9">
        <f>+I16/C16*100</f>
        <v>77.27272727272727</v>
      </c>
    </row>
    <row r="17" spans="2:12" ht="12.75">
      <c r="B17" s="1" t="s">
        <v>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f>+H17-C17</f>
        <v>1</v>
      </c>
      <c r="J17" s="4" t="str">
        <f>IF(H17&gt;10,L17,"-")</f>
        <v>-</v>
      </c>
      <c r="K17" s="4"/>
      <c r="L17" s="9" t="e">
        <f>+I17/C17*100</f>
        <v>#DIV/0!</v>
      </c>
    </row>
    <row r="18" spans="2:12" ht="12.75">
      <c r="B18" s="1" t="s">
        <v>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+H18-C18</f>
        <v>0</v>
      </c>
      <c r="J18" s="4" t="str">
        <f>IF(H18&gt;10,L18,"-")</f>
        <v>-</v>
      </c>
      <c r="K18" s="4"/>
      <c r="L18" s="9" t="e">
        <f>+I18/C18*100</f>
        <v>#DIV/0!</v>
      </c>
    </row>
    <row r="19" spans="2:12" ht="12.75">
      <c r="B19" s="1" t="s">
        <v>6</v>
      </c>
      <c r="C19" s="5">
        <v>22</v>
      </c>
      <c r="D19" s="5">
        <v>21</v>
      </c>
      <c r="E19" s="5">
        <v>18</v>
      </c>
      <c r="F19" s="5">
        <v>40</v>
      </c>
      <c r="G19" s="5">
        <v>39</v>
      </c>
      <c r="H19" s="5">
        <v>40</v>
      </c>
      <c r="I19" s="5">
        <f>+H19-C19</f>
        <v>18</v>
      </c>
      <c r="J19" s="4">
        <f>IF(H19&gt;10,L19,"-")</f>
        <v>81.81818181818183</v>
      </c>
      <c r="K19" s="4"/>
      <c r="L19" s="9">
        <f>+I19/C19*100</f>
        <v>81.81818181818183</v>
      </c>
    </row>
    <row r="21" spans="1:12" ht="12.75">
      <c r="A21" s="1" t="s">
        <v>17</v>
      </c>
      <c r="B21" s="1" t="s">
        <v>7</v>
      </c>
      <c r="C21" s="5">
        <v>53</v>
      </c>
      <c r="D21" s="5">
        <v>72</v>
      </c>
      <c r="E21" s="5">
        <v>62</v>
      </c>
      <c r="F21" s="5">
        <v>65</v>
      </c>
      <c r="G21" s="5">
        <v>80</v>
      </c>
      <c r="H21" s="5">
        <v>93</v>
      </c>
      <c r="I21" s="5">
        <f>+H21-C21</f>
        <v>40</v>
      </c>
      <c r="J21" s="4">
        <f>IF(H21&gt;10,L21,"-")</f>
        <v>75.47169811320755</v>
      </c>
      <c r="K21" s="4"/>
      <c r="L21" s="9">
        <f>+I21/C21*100</f>
        <v>75.47169811320755</v>
      </c>
    </row>
    <row r="22" spans="2:12" ht="12.75">
      <c r="B22" s="1" t="s">
        <v>8</v>
      </c>
      <c r="C22" s="5">
        <v>1</v>
      </c>
      <c r="D22" s="5">
        <v>0</v>
      </c>
      <c r="E22" s="5">
        <v>1</v>
      </c>
      <c r="F22" s="5">
        <v>2</v>
      </c>
      <c r="G22" s="5">
        <v>1</v>
      </c>
      <c r="H22" s="5">
        <v>1</v>
      </c>
      <c r="I22" s="5">
        <f>+H22-C22</f>
        <v>0</v>
      </c>
      <c r="J22" s="4" t="str">
        <f>IF(H22&gt;10,L22,"-")</f>
        <v>-</v>
      </c>
      <c r="K22" s="4"/>
      <c r="L22" s="9">
        <f>+I22/C22*100</f>
        <v>0</v>
      </c>
    </row>
    <row r="23" spans="2:12" ht="12.75">
      <c r="B23" s="1" t="s">
        <v>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>+H23-C23</f>
        <v>0</v>
      </c>
      <c r="J23" s="4" t="str">
        <f>IF(H23&gt;10,L23,"-")</f>
        <v>-</v>
      </c>
      <c r="K23" s="4"/>
      <c r="L23" s="9" t="e">
        <f>+I23/C23*100</f>
        <v>#DIV/0!</v>
      </c>
    </row>
    <row r="24" spans="2:12" ht="12.75">
      <c r="B24" s="1" t="s">
        <v>6</v>
      </c>
      <c r="C24" s="5">
        <v>54</v>
      </c>
      <c r="D24" s="5">
        <v>72</v>
      </c>
      <c r="E24" s="5">
        <v>63</v>
      </c>
      <c r="F24" s="5">
        <v>67</v>
      </c>
      <c r="G24" s="5">
        <v>81</v>
      </c>
      <c r="H24" s="5">
        <v>94</v>
      </c>
      <c r="I24" s="5">
        <f>+H24-C24</f>
        <v>40</v>
      </c>
      <c r="J24" s="4">
        <f>IF(H24&gt;10,L24,"-")</f>
        <v>74.07407407407408</v>
      </c>
      <c r="K24" s="4"/>
      <c r="L24" s="9">
        <f>+I24/C24*100</f>
        <v>74.07407407407408</v>
      </c>
    </row>
    <row r="26" spans="1:12" ht="12.75">
      <c r="A26" s="1" t="s">
        <v>18</v>
      </c>
      <c r="B26" s="1" t="s">
        <v>7</v>
      </c>
      <c r="C26" s="5">
        <v>45</v>
      </c>
      <c r="D26" s="5">
        <v>32</v>
      </c>
      <c r="E26" s="5">
        <v>40</v>
      </c>
      <c r="F26" s="5">
        <v>65</v>
      </c>
      <c r="G26" s="5">
        <v>66</v>
      </c>
      <c r="H26" s="5">
        <v>51</v>
      </c>
      <c r="I26" s="5">
        <f>+H26-C26</f>
        <v>6</v>
      </c>
      <c r="J26" s="4">
        <f>IF(H26&gt;10,L26,"-")</f>
        <v>13.333333333333334</v>
      </c>
      <c r="K26" s="4"/>
      <c r="L26" s="9">
        <f>+I26/C26*100</f>
        <v>13.333333333333334</v>
      </c>
    </row>
    <row r="27" spans="2:12" ht="12.75">
      <c r="B27" s="1" t="s">
        <v>8</v>
      </c>
      <c r="C27" s="5">
        <v>0</v>
      </c>
      <c r="D27" s="5">
        <v>3</v>
      </c>
      <c r="E27" s="5">
        <v>1</v>
      </c>
      <c r="F27" s="5">
        <v>1</v>
      </c>
      <c r="G27" s="5">
        <v>1</v>
      </c>
      <c r="H27" s="5">
        <v>1</v>
      </c>
      <c r="I27" s="5">
        <f>+H27-C27</f>
        <v>1</v>
      </c>
      <c r="J27" s="4" t="str">
        <f>IF(H27&gt;10,L27,"-")</f>
        <v>-</v>
      </c>
      <c r="K27" s="4"/>
      <c r="L27" s="9" t="e">
        <f>+I27/C27*100</f>
        <v>#DIV/0!</v>
      </c>
    </row>
    <row r="28" spans="2:12" ht="12.75">
      <c r="B28" s="1" t="s">
        <v>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+H28-C28</f>
        <v>0</v>
      </c>
      <c r="J28" s="4" t="str">
        <f>IF(H28&gt;10,L28,"-")</f>
        <v>-</v>
      </c>
      <c r="K28" s="4"/>
      <c r="L28" s="9" t="e">
        <f>+I28/C28*100</f>
        <v>#DIV/0!</v>
      </c>
    </row>
    <row r="29" spans="2:12" ht="12.75">
      <c r="B29" s="1" t="s">
        <v>6</v>
      </c>
      <c r="C29" s="5">
        <v>45</v>
      </c>
      <c r="D29" s="5">
        <v>35</v>
      </c>
      <c r="E29" s="5">
        <v>41</v>
      </c>
      <c r="F29" s="5">
        <v>66</v>
      </c>
      <c r="G29" s="5">
        <v>67</v>
      </c>
      <c r="H29" s="5">
        <v>52</v>
      </c>
      <c r="I29" s="5">
        <f>+H29-C29</f>
        <v>7</v>
      </c>
      <c r="J29" s="4">
        <f>IF(H29&gt;10,L29,"-")</f>
        <v>15.555555555555555</v>
      </c>
      <c r="K29" s="4"/>
      <c r="L29" s="9">
        <f>+I29/C29*100</f>
        <v>15.555555555555555</v>
      </c>
    </row>
    <row r="31" ht="12.75">
      <c r="A31" s="18" t="s">
        <v>32</v>
      </c>
    </row>
    <row r="32" ht="13.5">
      <c r="A32" s="19" t="s">
        <v>33</v>
      </c>
    </row>
    <row r="33" ht="14.25">
      <c r="A33" s="13"/>
    </row>
    <row r="35" ht="12.75">
      <c r="A35" s="10" t="s">
        <v>22</v>
      </c>
    </row>
    <row r="37" spans="1:11" ht="12.75">
      <c r="A37" s="11" t="s">
        <v>13</v>
      </c>
      <c r="B37" s="12" t="s">
        <v>14</v>
      </c>
      <c r="C37" s="7" t="s">
        <v>0</v>
      </c>
      <c r="D37" s="7" t="s">
        <v>1</v>
      </c>
      <c r="E37" s="7" t="s">
        <v>2</v>
      </c>
      <c r="F37" s="7" t="s">
        <v>3</v>
      </c>
      <c r="G37" s="7" t="s">
        <v>4</v>
      </c>
      <c r="H37" s="7" t="s">
        <v>5</v>
      </c>
      <c r="I37" s="21" t="s">
        <v>20</v>
      </c>
      <c r="J37" s="21"/>
      <c r="K37" s="21"/>
    </row>
    <row r="38" spans="3:10" ht="12.75">
      <c r="C38" s="6" t="s">
        <v>10</v>
      </c>
      <c r="D38" s="6" t="s">
        <v>10</v>
      </c>
      <c r="E38" s="6" t="s">
        <v>10</v>
      </c>
      <c r="F38" s="6" t="s">
        <v>10</v>
      </c>
      <c r="G38" s="6" t="s">
        <v>10</v>
      </c>
      <c r="H38" s="6" t="s">
        <v>10</v>
      </c>
      <c r="I38" s="6" t="s">
        <v>10</v>
      </c>
      <c r="J38" s="7" t="s">
        <v>11</v>
      </c>
    </row>
    <row r="39" spans="3:10" ht="12.75">
      <c r="C39" s="6"/>
      <c r="D39" s="6"/>
      <c r="E39" s="6"/>
      <c r="F39" s="6"/>
      <c r="G39" s="6"/>
      <c r="H39" s="6"/>
      <c r="I39" s="6"/>
      <c r="J39" s="7"/>
    </row>
    <row r="40" spans="1:12" ht="12.75">
      <c r="A40" s="1" t="s">
        <v>12</v>
      </c>
      <c r="B40" s="1" t="s">
        <v>7</v>
      </c>
      <c r="C40" s="5">
        <v>2019</v>
      </c>
      <c r="D40" s="5">
        <v>2100</v>
      </c>
      <c r="E40" s="5">
        <v>2161</v>
      </c>
      <c r="F40" s="5">
        <v>2200</v>
      </c>
      <c r="G40" s="5">
        <v>2414</v>
      </c>
      <c r="H40" s="5">
        <v>2513</v>
      </c>
      <c r="I40" s="5">
        <f>+H40-C40</f>
        <v>494</v>
      </c>
      <c r="J40" s="4">
        <f>IF(H40&gt;10,L40,"-")</f>
        <v>24.46755819712729</v>
      </c>
      <c r="K40" s="4"/>
      <c r="L40" s="9">
        <f>+I40/C40*100</f>
        <v>24.46755819712729</v>
      </c>
    </row>
    <row r="41" spans="2:12" ht="12.75">
      <c r="B41" s="1" t="s">
        <v>8</v>
      </c>
      <c r="C41" s="5">
        <v>366</v>
      </c>
      <c r="D41" s="5">
        <v>462</v>
      </c>
      <c r="E41" s="5">
        <v>491</v>
      </c>
      <c r="F41" s="5">
        <v>497</v>
      </c>
      <c r="G41" s="5">
        <v>499</v>
      </c>
      <c r="H41" s="5">
        <v>593</v>
      </c>
      <c r="I41" s="5">
        <f>+H41-C41</f>
        <v>227</v>
      </c>
      <c r="J41" s="4">
        <f>IF(H41&gt;10,L41,"-")</f>
        <v>62.02185792349727</v>
      </c>
      <c r="K41" s="4"/>
      <c r="L41" s="9">
        <f>+I41/C41*100</f>
        <v>62.02185792349727</v>
      </c>
    </row>
    <row r="42" spans="2:12" ht="12.75">
      <c r="B42" s="1" t="s">
        <v>9</v>
      </c>
      <c r="C42" s="5">
        <v>0</v>
      </c>
      <c r="D42" s="5">
        <v>0</v>
      </c>
      <c r="E42" s="5">
        <v>1</v>
      </c>
      <c r="F42" s="5">
        <v>2</v>
      </c>
      <c r="G42" s="5">
        <v>0</v>
      </c>
      <c r="H42" s="5">
        <v>7</v>
      </c>
      <c r="I42" s="5">
        <f>+H42-C42</f>
        <v>7</v>
      </c>
      <c r="J42" s="4" t="str">
        <f>IF(H42&gt;10,L42,"-")</f>
        <v>-</v>
      </c>
      <c r="K42" s="4"/>
      <c r="L42" s="9" t="e">
        <f>+I42/C42*100</f>
        <v>#DIV/0!</v>
      </c>
    </row>
    <row r="43" spans="2:12" ht="12.75">
      <c r="B43" s="1" t="s">
        <v>6</v>
      </c>
      <c r="C43" s="5">
        <v>2385</v>
      </c>
      <c r="D43" s="5">
        <v>2562</v>
      </c>
      <c r="E43" s="5">
        <v>2653</v>
      </c>
      <c r="F43" s="5">
        <v>2699</v>
      </c>
      <c r="G43" s="5">
        <v>2913</v>
      </c>
      <c r="H43" s="5">
        <v>3113</v>
      </c>
      <c r="I43" s="5">
        <f>+H43-C43</f>
        <v>728</v>
      </c>
      <c r="J43" s="4">
        <f>IF(H43&gt;10,L43,"-")</f>
        <v>30.524109014675055</v>
      </c>
      <c r="K43" s="4"/>
      <c r="L43" s="9">
        <f>+I43/C43*100</f>
        <v>30.524109014675055</v>
      </c>
    </row>
    <row r="45" spans="1:12" ht="14.25">
      <c r="A45" s="1" t="s">
        <v>21</v>
      </c>
      <c r="B45" s="1" t="s">
        <v>7</v>
      </c>
      <c r="C45" s="5">
        <v>1611</v>
      </c>
      <c r="D45" s="5">
        <v>1716</v>
      </c>
      <c r="E45" s="5">
        <v>1752</v>
      </c>
      <c r="F45" s="5">
        <v>1774</v>
      </c>
      <c r="G45" s="5">
        <v>1907</v>
      </c>
      <c r="H45" s="5">
        <v>2024</v>
      </c>
      <c r="I45" s="5">
        <f>+H45-C45</f>
        <v>413</v>
      </c>
      <c r="J45" s="4">
        <f>IF(H45&gt;10,L45,"-")</f>
        <v>25.63625077591558</v>
      </c>
      <c r="K45" s="4"/>
      <c r="L45" s="9">
        <f>+I45/C45*100</f>
        <v>25.63625077591558</v>
      </c>
    </row>
    <row r="46" spans="2:12" ht="12.75">
      <c r="B46" s="1" t="s">
        <v>8</v>
      </c>
      <c r="C46" s="5">
        <v>353</v>
      </c>
      <c r="D46" s="5">
        <v>443</v>
      </c>
      <c r="E46" s="5">
        <v>474</v>
      </c>
      <c r="F46" s="5">
        <v>468</v>
      </c>
      <c r="G46" s="5">
        <v>465</v>
      </c>
      <c r="H46" s="5">
        <v>571</v>
      </c>
      <c r="I46" s="5">
        <f>+H46-C46</f>
        <v>218</v>
      </c>
      <c r="J46" s="4">
        <f>IF(H46&gt;10,L46,"-")</f>
        <v>61.756373937677054</v>
      </c>
      <c r="K46" s="4"/>
      <c r="L46" s="9">
        <f>+I46/C46*100</f>
        <v>61.756373937677054</v>
      </c>
    </row>
    <row r="47" spans="2:12" ht="12.75">
      <c r="B47" s="1" t="s">
        <v>9</v>
      </c>
      <c r="C47" s="5">
        <v>0</v>
      </c>
      <c r="D47" s="5">
        <v>0</v>
      </c>
      <c r="E47" s="5">
        <v>1</v>
      </c>
      <c r="F47" s="5">
        <v>2</v>
      </c>
      <c r="G47" s="5">
        <v>0</v>
      </c>
      <c r="H47" s="5">
        <v>6</v>
      </c>
      <c r="I47" s="5">
        <f>+H47-C47</f>
        <v>6</v>
      </c>
      <c r="J47" s="4" t="str">
        <f>IF(H47&gt;10,L47,"-")</f>
        <v>-</v>
      </c>
      <c r="K47" s="4"/>
      <c r="L47" s="9" t="e">
        <f>+I47/C47*100</f>
        <v>#DIV/0!</v>
      </c>
    </row>
    <row r="48" spans="2:12" ht="12.75">
      <c r="B48" s="1" t="s">
        <v>6</v>
      </c>
      <c r="C48" s="5">
        <v>1964</v>
      </c>
      <c r="D48" s="5">
        <v>2159</v>
      </c>
      <c r="E48" s="5">
        <v>2227</v>
      </c>
      <c r="F48" s="5">
        <v>2244</v>
      </c>
      <c r="G48" s="5">
        <v>2372</v>
      </c>
      <c r="H48" s="5">
        <v>2601</v>
      </c>
      <c r="I48" s="5">
        <f>+H48-C48</f>
        <v>637</v>
      </c>
      <c r="J48" s="4">
        <f>IF(H48&gt;10,L48,"-")</f>
        <v>32.43380855397149</v>
      </c>
      <c r="K48" s="4"/>
      <c r="L48" s="9">
        <f>+I48/C48*100</f>
        <v>32.43380855397149</v>
      </c>
    </row>
    <row r="50" spans="1:12" ht="12.75">
      <c r="A50" s="1" t="s">
        <v>16</v>
      </c>
      <c r="B50" s="1" t="s">
        <v>7</v>
      </c>
      <c r="C50" s="5">
        <v>67</v>
      </c>
      <c r="D50" s="5">
        <v>53</v>
      </c>
      <c r="E50" s="5">
        <v>57</v>
      </c>
      <c r="F50" s="5">
        <v>56</v>
      </c>
      <c r="G50" s="5">
        <v>61</v>
      </c>
      <c r="H50" s="5">
        <v>67</v>
      </c>
      <c r="I50" s="5">
        <f>+H50-C50</f>
        <v>0</v>
      </c>
      <c r="J50" s="4">
        <f>IF(H50&gt;10,L50,"-")</f>
        <v>0</v>
      </c>
      <c r="K50" s="4"/>
      <c r="L50" s="9">
        <f>+I50/C50*100</f>
        <v>0</v>
      </c>
    </row>
    <row r="51" spans="2:12" ht="12.75">
      <c r="B51" s="1" t="s">
        <v>8</v>
      </c>
      <c r="C51" s="5">
        <v>1</v>
      </c>
      <c r="D51" s="5">
        <v>0</v>
      </c>
      <c r="E51" s="5">
        <v>1</v>
      </c>
      <c r="F51" s="5">
        <v>0</v>
      </c>
      <c r="G51" s="5">
        <v>4</v>
      </c>
      <c r="H51" s="5">
        <v>2</v>
      </c>
      <c r="I51" s="5">
        <f>+H51-C51</f>
        <v>1</v>
      </c>
      <c r="J51" s="4" t="str">
        <f>IF(H51&gt;10,L51,"-")</f>
        <v>-</v>
      </c>
      <c r="K51" s="4"/>
      <c r="L51" s="9">
        <f>+I51/C51*100</f>
        <v>100</v>
      </c>
    </row>
    <row r="52" spans="2:12" ht="12.75">
      <c r="B52" s="1" t="s">
        <v>9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>+H52-C52</f>
        <v>0</v>
      </c>
      <c r="J52" s="4" t="str">
        <f>IF(H52&gt;10,L52,"-")</f>
        <v>-</v>
      </c>
      <c r="K52" s="4"/>
      <c r="L52" s="9" t="e">
        <f>+I52/C52*100</f>
        <v>#DIV/0!</v>
      </c>
    </row>
    <row r="53" spans="2:12" ht="12.75">
      <c r="B53" s="1" t="s">
        <v>6</v>
      </c>
      <c r="C53" s="5">
        <v>68</v>
      </c>
      <c r="D53" s="5">
        <v>53</v>
      </c>
      <c r="E53" s="5">
        <v>58</v>
      </c>
      <c r="F53" s="5">
        <v>56</v>
      </c>
      <c r="G53" s="5">
        <v>65</v>
      </c>
      <c r="H53" s="5">
        <v>69</v>
      </c>
      <c r="I53" s="5">
        <f>+H53-C53</f>
        <v>1</v>
      </c>
      <c r="J53" s="4">
        <f>IF(H53&gt;10,L53,"-")</f>
        <v>1.4705882352941175</v>
      </c>
      <c r="K53" s="4"/>
      <c r="L53" s="9">
        <f>+I53/C53*100</f>
        <v>1.4705882352941175</v>
      </c>
    </row>
    <row r="55" spans="1:12" ht="12.75">
      <c r="A55" s="1" t="s">
        <v>17</v>
      </c>
      <c r="B55" s="1" t="s">
        <v>7</v>
      </c>
      <c r="C55" s="5">
        <v>204</v>
      </c>
      <c r="D55" s="5">
        <v>214</v>
      </c>
      <c r="E55" s="5">
        <v>250</v>
      </c>
      <c r="F55" s="5">
        <v>230</v>
      </c>
      <c r="G55" s="5">
        <v>272</v>
      </c>
      <c r="H55" s="5">
        <v>272</v>
      </c>
      <c r="I55" s="5">
        <f>+H55-C55</f>
        <v>68</v>
      </c>
      <c r="J55" s="4">
        <f>IF(H55&gt;10,L55,"-")</f>
        <v>33.33333333333333</v>
      </c>
      <c r="K55" s="4"/>
      <c r="L55" s="9">
        <f>+I55/C55*100</f>
        <v>33.33333333333333</v>
      </c>
    </row>
    <row r="56" spans="2:12" ht="12.75">
      <c r="B56" s="1" t="s">
        <v>8</v>
      </c>
      <c r="C56" s="5">
        <v>6</v>
      </c>
      <c r="D56" s="5">
        <v>11</v>
      </c>
      <c r="E56" s="5">
        <v>12</v>
      </c>
      <c r="F56" s="5">
        <v>13</v>
      </c>
      <c r="G56" s="5">
        <v>14</v>
      </c>
      <c r="H56" s="5">
        <v>13</v>
      </c>
      <c r="I56" s="5">
        <f>+H56-C56</f>
        <v>7</v>
      </c>
      <c r="J56" s="4" t="s">
        <v>31</v>
      </c>
      <c r="K56" s="4"/>
      <c r="L56" s="9">
        <f>+I56/C56*100</f>
        <v>116.66666666666667</v>
      </c>
    </row>
    <row r="57" spans="2:12" ht="12.75">
      <c r="B57" s="1" t="s">
        <v>9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>+H57-C57</f>
        <v>0</v>
      </c>
      <c r="J57" s="4" t="str">
        <f>IF(H57&gt;10,L57,"-")</f>
        <v>-</v>
      </c>
      <c r="K57" s="4"/>
      <c r="L57" s="9" t="e">
        <f>+I57/C57*100</f>
        <v>#DIV/0!</v>
      </c>
    </row>
    <row r="58" spans="2:12" ht="12.75">
      <c r="B58" s="1" t="s">
        <v>6</v>
      </c>
      <c r="C58" s="5">
        <v>210</v>
      </c>
      <c r="D58" s="5">
        <v>225</v>
      </c>
      <c r="E58" s="5">
        <v>262</v>
      </c>
      <c r="F58" s="5">
        <v>243</v>
      </c>
      <c r="G58" s="5">
        <v>286</v>
      </c>
      <c r="H58" s="5">
        <v>285</v>
      </c>
      <c r="I58" s="5">
        <f>+H58-C58</f>
        <v>75</v>
      </c>
      <c r="J58" s="4">
        <f>IF(H58&gt;10,L58,"-")</f>
        <v>35.714285714285715</v>
      </c>
      <c r="K58" s="4"/>
      <c r="L58" s="9">
        <f>+I58/C58*100</f>
        <v>35.714285714285715</v>
      </c>
    </row>
    <row r="60" spans="1:12" ht="12.75">
      <c r="A60" s="1" t="s">
        <v>18</v>
      </c>
      <c r="B60" s="1" t="s">
        <v>7</v>
      </c>
      <c r="C60" s="5">
        <v>137</v>
      </c>
      <c r="D60" s="5">
        <v>117</v>
      </c>
      <c r="E60" s="5">
        <v>102</v>
      </c>
      <c r="F60" s="5">
        <v>140</v>
      </c>
      <c r="G60" s="5">
        <v>174</v>
      </c>
      <c r="H60" s="5">
        <v>150</v>
      </c>
      <c r="I60" s="5">
        <f>+H60-C60</f>
        <v>13</v>
      </c>
      <c r="J60" s="4">
        <f>IF(H60&gt;10,L60,"-")</f>
        <v>9.48905109489051</v>
      </c>
      <c r="K60" s="4"/>
      <c r="L60" s="9">
        <f>+I60/C60*100</f>
        <v>9.48905109489051</v>
      </c>
    </row>
    <row r="61" spans="2:12" ht="12.75">
      <c r="B61" s="1" t="s">
        <v>8</v>
      </c>
      <c r="C61" s="5">
        <v>6</v>
      </c>
      <c r="D61" s="5">
        <v>8</v>
      </c>
      <c r="E61" s="5">
        <v>4</v>
      </c>
      <c r="F61" s="5">
        <v>16</v>
      </c>
      <c r="G61" s="5">
        <v>16</v>
      </c>
      <c r="H61" s="5">
        <v>7</v>
      </c>
      <c r="I61" s="5">
        <f>+H61-C61</f>
        <v>1</v>
      </c>
      <c r="J61" s="4" t="str">
        <f>IF(H61&gt;10,L61,"-")</f>
        <v>-</v>
      </c>
      <c r="K61" s="4"/>
      <c r="L61" s="9">
        <f>+I61/C61*100</f>
        <v>16.666666666666664</v>
      </c>
    </row>
    <row r="62" spans="2:12" ht="12.75">
      <c r="B62" s="1" t="s">
        <v>9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1</v>
      </c>
      <c r="I62" s="5">
        <f>+H62-C62</f>
        <v>1</v>
      </c>
      <c r="J62" s="4" t="str">
        <f>IF(H62&gt;10,L62,"-")</f>
        <v>-</v>
      </c>
      <c r="K62" s="4"/>
      <c r="L62" s="9" t="e">
        <f>+I62/C62*100</f>
        <v>#DIV/0!</v>
      </c>
    </row>
    <row r="63" spans="2:12" ht="12.75">
      <c r="B63" s="1" t="s">
        <v>6</v>
      </c>
      <c r="C63" s="5">
        <v>143</v>
      </c>
      <c r="D63" s="5">
        <v>125</v>
      </c>
      <c r="E63" s="5">
        <v>106</v>
      </c>
      <c r="F63" s="5">
        <v>156</v>
      </c>
      <c r="G63" s="5">
        <v>190</v>
      </c>
      <c r="H63" s="5">
        <v>158</v>
      </c>
      <c r="I63" s="5">
        <f>+H63-C63</f>
        <v>15</v>
      </c>
      <c r="J63" s="4">
        <f>IF(H63&gt;10,L63,"-")</f>
        <v>10.48951048951049</v>
      </c>
      <c r="K63" s="4"/>
      <c r="L63" s="9">
        <f>+I63/C63*100</f>
        <v>10.48951048951049</v>
      </c>
    </row>
    <row r="64" spans="10:12" ht="12.75">
      <c r="J64" s="4"/>
      <c r="K64" s="4"/>
      <c r="L64" s="9"/>
    </row>
    <row r="65" ht="12.75">
      <c r="A65" s="18" t="s">
        <v>32</v>
      </c>
    </row>
    <row r="66" ht="13.5">
      <c r="A66" s="19" t="s">
        <v>33</v>
      </c>
    </row>
    <row r="67" ht="13.5">
      <c r="A67" s="19" t="s">
        <v>34</v>
      </c>
    </row>
    <row r="73" ht="12.75">
      <c r="A73" s="10" t="s">
        <v>29</v>
      </c>
    </row>
    <row r="75" spans="1:6" ht="12.75">
      <c r="A75" s="1" t="s">
        <v>30</v>
      </c>
      <c r="B75" s="5" t="s">
        <v>7</v>
      </c>
      <c r="C75" s="5" t="s">
        <v>8</v>
      </c>
      <c r="D75" s="5" t="s">
        <v>23</v>
      </c>
      <c r="E75" s="5" t="s">
        <v>6</v>
      </c>
      <c r="F75" s="3" t="s">
        <v>26</v>
      </c>
    </row>
    <row r="76" spans="6:7" ht="12.75">
      <c r="F76" s="5" t="s">
        <v>27</v>
      </c>
      <c r="G76" s="5" t="s">
        <v>28</v>
      </c>
    </row>
    <row r="77" spans="1:7" ht="14.25">
      <c r="A77" s="1" t="s">
        <v>25</v>
      </c>
      <c r="B77" s="14">
        <v>3119252</v>
      </c>
      <c r="C77" s="15">
        <v>128144</v>
      </c>
      <c r="D77" s="15">
        <v>12665786</v>
      </c>
      <c r="E77" s="15">
        <v>15913182</v>
      </c>
      <c r="F77" s="17">
        <f>+C77/(B77+C77)</f>
        <v>0.039460540075802276</v>
      </c>
      <c r="G77" s="17">
        <f>+C77/E77</f>
        <v>0.008052694929273102</v>
      </c>
    </row>
    <row r="78" spans="1:7" ht="12.75">
      <c r="A78" t="s">
        <v>18</v>
      </c>
      <c r="B78" s="14">
        <v>174111</v>
      </c>
      <c r="C78" s="15">
        <v>2663</v>
      </c>
      <c r="D78" s="15">
        <v>795003</v>
      </c>
      <c r="E78" s="15">
        <v>971777</v>
      </c>
      <c r="F78" s="17">
        <f>+C78/(B78+C78)</f>
        <v>0.015064432552298414</v>
      </c>
      <c r="G78" s="17">
        <f>+C78/E78</f>
        <v>0.002740340633705058</v>
      </c>
    </row>
    <row r="79" spans="1:7" ht="12.75">
      <c r="A79" t="s">
        <v>17</v>
      </c>
      <c r="B79" s="14">
        <v>364994</v>
      </c>
      <c r="C79" s="15">
        <v>4629</v>
      </c>
      <c r="D79" s="15">
        <v>1788330</v>
      </c>
      <c r="E79" s="15">
        <v>2157953</v>
      </c>
      <c r="F79" s="17">
        <f>+C79/(B79+C79)</f>
        <v>0.012523571314555643</v>
      </c>
      <c r="G79" s="17">
        <f>+C79/E79</f>
        <v>0.0021450884240759647</v>
      </c>
    </row>
    <row r="80" spans="1:7" ht="12.75">
      <c r="A80" t="s">
        <v>16</v>
      </c>
      <c r="B80" s="14">
        <v>103081</v>
      </c>
      <c r="C80" s="15">
        <v>774</v>
      </c>
      <c r="D80" s="15">
        <v>449010</v>
      </c>
      <c r="E80" s="15">
        <v>552865</v>
      </c>
      <c r="F80" s="17">
        <f>+C80/(B80+C80)</f>
        <v>0.007452698473833711</v>
      </c>
      <c r="G80" s="17">
        <f>+C80/E80</f>
        <v>0.0013999801036419378</v>
      </c>
    </row>
    <row r="81" spans="3:7" ht="12.75">
      <c r="C81" s="1"/>
      <c r="D81" s="1"/>
      <c r="E81" s="1"/>
      <c r="F81" s="17"/>
      <c r="G81" s="17"/>
    </row>
    <row r="82" spans="1:7" ht="12.75">
      <c r="A82" s="16" t="s">
        <v>24</v>
      </c>
      <c r="B82" s="14">
        <f>SUM(B77:B81)</f>
        <v>3761438</v>
      </c>
      <c r="C82" s="14">
        <f>SUM(C77:C81)</f>
        <v>136210</v>
      </c>
      <c r="D82" s="14">
        <f>SUM(D77:D81)</f>
        <v>15698129</v>
      </c>
      <c r="E82" s="14">
        <f>SUM(E77:E81)</f>
        <v>19595777</v>
      </c>
      <c r="F82" s="17">
        <f>+C82/(B82+C82)</f>
        <v>0.03494671658395011</v>
      </c>
      <c r="G82" s="17">
        <f>+C82/E82</f>
        <v>0.006950987450000069</v>
      </c>
    </row>
    <row r="83" spans="3:5" ht="12.75">
      <c r="C83" s="1"/>
      <c r="D83" s="1"/>
      <c r="E83" s="1"/>
    </row>
    <row r="84" ht="13.5">
      <c r="A84" s="20" t="s">
        <v>35</v>
      </c>
    </row>
    <row r="88" spans="3:5" ht="12.75">
      <c r="C88" s="1"/>
      <c r="D88" s="1"/>
      <c r="E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6" ht="12.75">
      <c r="C91" s="1"/>
      <c r="D91" s="1"/>
      <c r="E91" s="1"/>
      <c r="F91" s="1"/>
    </row>
    <row r="92" spans="3:6" ht="12.75">
      <c r="C92" s="1"/>
      <c r="D92" s="1"/>
      <c r="E92" s="1"/>
      <c r="F92" s="1"/>
    </row>
    <row r="93" spans="3:6" ht="12.75">
      <c r="C93" s="1"/>
      <c r="D93" s="1"/>
      <c r="E93" s="1"/>
      <c r="F93" s="1"/>
    </row>
    <row r="94" spans="3:6" ht="12.75">
      <c r="C94" s="1"/>
      <c r="D94" s="1"/>
      <c r="E94" s="1"/>
      <c r="F94" s="1"/>
    </row>
    <row r="95" spans="3:6" ht="12.75">
      <c r="C95" s="1"/>
      <c r="D95" s="1"/>
      <c r="E95" s="1"/>
      <c r="F95" s="1"/>
    </row>
    <row r="96" spans="3:6" ht="12.75">
      <c r="C96" s="1"/>
      <c r="D96" s="1"/>
      <c r="E96" s="1"/>
      <c r="F96" s="1"/>
    </row>
  </sheetData>
  <mergeCells count="2">
    <mergeCell ref="I3:K3"/>
    <mergeCell ref="I37:K37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2013-04-16T16:52:47Z</cp:lastPrinted>
  <dcterms:created xsi:type="dcterms:W3CDTF">1996-10-14T23:33:28Z</dcterms:created>
  <dcterms:modified xsi:type="dcterms:W3CDTF">2015-06-12T15:21:59Z</dcterms:modified>
  <cp:category/>
  <cp:version/>
  <cp:contentType/>
  <cp:contentStatus/>
</cp:coreProperties>
</file>