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defaultThemeVersion="166925"/>
  <mc:AlternateContent xmlns:mc="http://schemas.openxmlformats.org/markup-compatibility/2006">
    <mc:Choice Requires="x15">
      <x15ac:absPath xmlns:x15ac="http://schemas.microsoft.com/office/spreadsheetml/2010/11/ac" url="G:\008 PT&amp;I\008 Quality\017 Controlled Documents\Qpulse5\"/>
    </mc:Choice>
  </mc:AlternateContent>
  <xr:revisionPtr revIDLastSave="0" documentId="8_{7643B410-33AE-48E1-AADF-A0DF102D4370}" xr6:coauthVersionLast="47" xr6:coauthVersionMax="47" xr10:uidLastSave="{00000000-0000-0000-0000-000000000000}"/>
  <workbookProtection workbookAlgorithmName="SHA-512" workbookHashValue="DhM1B78qj5nDhGsNkEUN9Hvw9XnE/+SAGE2H7oJygrVKQzw3d9/JD2pPENqm8wxPL6zUs+KWSDB/GydoQBHOxQ==" workbookSaltValue="AQEj471ZMYcAhX/fUmniHQ==" workbookSpinCount="100000" lockStructure="1"/>
  <bookViews>
    <workbookView xWindow="60" yWindow="0" windowWidth="22725" windowHeight="14370" tabRatio="681" xr2:uid="{54B7F0AA-D279-4439-BBCD-2D9D6F75335D}"/>
  </bookViews>
  <sheets>
    <sheet name="General Guidance" sheetId="13" r:id="rId1"/>
    <sheet name="Form Field Guidance" sheetId="12" r:id="rId2"/>
    <sheet name="Product Request Form" sheetId="1" r:id="rId3"/>
    <sheet name="Transport Request Form" sheetId="10" r:id="rId4"/>
    <sheet name="Credit Sheet" sheetId="7" state="hidden" r:id="rId5"/>
    <sheet name="Products" sheetId="3" state="hidden" r:id="rId6"/>
    <sheet name="CredCodeList" sheetId="5" state="hidden" r:id="rId7"/>
    <sheet name="CreditReasons" sheetId="11" state="hidden" r:id="rId8"/>
    <sheet name="CommentsList" sheetId="6" state="hidden" r:id="rId9"/>
    <sheet name="UnitManual" sheetId="8" state="hidden" r:id="rId10"/>
    <sheet name="AccNo" sheetId="9" state="hidden" r:id="rId11"/>
  </sheets>
  <externalReferences>
    <externalReference r:id="rId12"/>
  </externalReferences>
  <definedNames>
    <definedName name="_xlnm._FilterDatabase" localSheetId="6" hidden="1">CredCodeList!$B$1:$B$13</definedName>
    <definedName name="_xlnm._FilterDatabase" localSheetId="5" hidden="1">Products!#REF!</definedName>
    <definedName name="ChoiceList">[1]Reference!$S$2:$S$3</definedName>
    <definedName name="Cryo">CommentsList!$B$1</definedName>
    <definedName name="CryoComment">CommentsList!$B:$B</definedName>
    <definedName name="CryoCreditList">CredCodeList!$B:$B</definedName>
    <definedName name="ExternalData_1" localSheetId="2" hidden="1">'Product Request Form'!#REF!</definedName>
    <definedName name="ExternalData_1" localSheetId="3" hidden="1">'Transport Request Form'!#REF!</definedName>
    <definedName name="_xlnm.Extract" localSheetId="5">Products!$G$1</definedName>
    <definedName name="FFPComment">CommentsList!$E:$E</definedName>
    <definedName name="FFPCreditList">CredCodeList!$F:$F</definedName>
    <definedName name="GranComment">CommentsList!$N:$N</definedName>
    <definedName name="GranCreditList">CredCodeList!$R:$R</definedName>
    <definedName name="GroupList">[1]Reference!$J$2:$J$9</definedName>
    <definedName name="MonthList">[1]Reference!$U$2:$U$13</definedName>
    <definedName name="PlateletComment">CommentsList!$H:$H</definedName>
    <definedName name="PlateletCreditList">CredCodeList!$J:$J</definedName>
    <definedName name="RBCComment">CommentsList!$K:$K</definedName>
    <definedName name="RBCCreditList">CredCodeList!$N:$N</definedName>
    <definedName name="TRANCREDIT" localSheetId="8">[1]CredCodeList!$U$1:$U$3</definedName>
    <definedName name="TRANCREDIT">CredCodeList!$U$1:$U$3</definedName>
    <definedName name="TransportComment">CommentsList!$Q:$Q</definedName>
    <definedName name="Type">[1]Reference!$AF$2:$AF$6</definedName>
    <definedName name="YearList">[1]Reference!$W$2:$W$4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10" l="1" a="1"/>
  <c r="A6" i="10" s="1"/>
  <c r="D2" i="1"/>
  <c r="A14" i="1"/>
  <c r="A14" i="10"/>
  <c r="A7" i="10"/>
  <c r="A12" i="10"/>
  <c r="D6" i="10"/>
  <c r="A8" i="10" s="1"/>
  <c r="F6" i="1"/>
  <c r="E6" i="1"/>
  <c r="A12" i="1"/>
  <c r="A26" i="8"/>
  <c r="A1" i="8" s="1"/>
  <c r="A3" i="8" s="1"/>
  <c r="B3" i="8" s="1"/>
  <c r="A6" i="1" a="1"/>
  <c r="A6" i="1" s="1"/>
  <c r="K4" i="5"/>
  <c r="O1" i="5"/>
  <c r="K1" i="5"/>
  <c r="A10" i="10" l="1"/>
  <c r="A10" i="1"/>
  <c r="A9" i="8"/>
  <c r="B9" i="8" s="1"/>
  <c r="A14" i="8"/>
  <c r="B14" i="8" s="1"/>
  <c r="A6" i="8"/>
  <c r="B6" i="8" s="1"/>
  <c r="A10" i="8"/>
  <c r="B10" i="8" s="1"/>
  <c r="A2" i="8"/>
  <c r="B2" i="8" s="1"/>
  <c r="A12" i="8"/>
  <c r="B12" i="8" s="1"/>
  <c r="A4" i="8"/>
  <c r="B4" i="8" s="1"/>
  <c r="A11" i="8"/>
  <c r="B11" i="8" s="1"/>
  <c r="A13" i="8"/>
  <c r="B13" i="8" s="1"/>
  <c r="A7" i="8"/>
  <c r="B7" i="8" s="1"/>
  <c r="A8" i="8"/>
  <c r="B8" i="8" s="1"/>
  <c r="A5" i="8"/>
  <c r="B5" i="8" s="1"/>
  <c r="D13" i="8" l="1"/>
  <c r="D11" i="8"/>
  <c r="D4" i="8"/>
  <c r="D12" i="8"/>
  <c r="D5" i="8"/>
  <c r="D8" i="8"/>
  <c r="D10" i="8"/>
  <c r="D7" i="8"/>
  <c r="D6" i="8"/>
  <c r="D14" i="8"/>
  <c r="D3" i="8"/>
  <c r="D9" i="8"/>
  <c r="D2" i="8" l="1"/>
  <c r="B16" i="8" s="1"/>
  <c r="C16" i="8" l="1"/>
  <c r="C17" i="8" s="1"/>
  <c r="B18" i="8" s="1"/>
  <c r="B20" i="8" s="1"/>
  <c r="B22" i="8" s="1"/>
  <c r="C23" i="8" s="1"/>
  <c r="A7" i="1" s="1"/>
  <c r="A8" i="1" s="1"/>
  <c r="B23" i="8" l="1"/>
  <c r="D20"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<sst xmlns="http://schemas.openxmlformats.org/spreadsheetml/2006/main" count="1666" uniqueCount="1258">
  <si>
    <t>Blood and Components Credit Request Form</t>
  </si>
  <si>
    <t>Complete Yellow Cells</t>
  </si>
  <si>
    <t>ISBT Number</t>
  </si>
  <si>
    <t>Product Type</t>
  </si>
  <si>
    <t>Credit Code</t>
  </si>
  <si>
    <t>Credit Reason</t>
  </si>
  <si>
    <t>C001</t>
  </si>
  <si>
    <t>RBC</t>
  </si>
  <si>
    <t>DAR = Damaged RBC</t>
  </si>
  <si>
    <t>Clotted</t>
  </si>
  <si>
    <t>Account No</t>
  </si>
  <si>
    <t>Account Name</t>
  </si>
  <si>
    <t>Dntno</t>
  </si>
  <si>
    <t>Batcd</t>
  </si>
  <si>
    <t>Reqno</t>
  </si>
  <si>
    <t>Audit date</t>
  </si>
  <si>
    <t>Product Code</t>
  </si>
  <si>
    <t>Product Name</t>
  </si>
  <si>
    <t>Product Group</t>
  </si>
  <si>
    <t>Basic</t>
  </si>
  <si>
    <t>Cmvab</t>
  </si>
  <si>
    <t>Addval</t>
  </si>
  <si>
    <t>Qty</t>
  </si>
  <si>
    <t>Type</t>
  </si>
  <si>
    <t>Bradford Royal Infirmary</t>
  </si>
  <si>
    <t/>
  </si>
  <si>
    <t>0054</t>
  </si>
  <si>
    <t>BC001</t>
  </si>
  <si>
    <t>ProductBarcode</t>
  </si>
  <si>
    <t>Product Desc (short)</t>
  </si>
  <si>
    <t>Product Desc (Long)</t>
  </si>
  <si>
    <t>ProdCode</t>
  </si>
  <si>
    <t>Cryo</t>
  </si>
  <si>
    <t>Platelet</t>
  </si>
  <si>
    <t>Red Cells AS LD IRR PK1</t>
  </si>
  <si>
    <t>FFP</t>
  </si>
  <si>
    <t>Red Cells AS LD IRR PK2</t>
  </si>
  <si>
    <t xml:space="preserve">Cryo </t>
  </si>
  <si>
    <t>Red Cells AD LD</t>
  </si>
  <si>
    <t>RED CELLS IN ADDITIVE SOLUTION  LD (0054)</t>
  </si>
  <si>
    <t>Gran</t>
  </si>
  <si>
    <t>Cryo Pooled LD</t>
  </si>
  <si>
    <t>L571</t>
  </si>
  <si>
    <t>Plts APH LD</t>
  </si>
  <si>
    <t>0379</t>
  </si>
  <si>
    <t>Plts Pool LD</t>
  </si>
  <si>
    <t>0378</t>
  </si>
  <si>
    <t>Plts Pool LD Ext Life</t>
  </si>
  <si>
    <t>L376</t>
  </si>
  <si>
    <t>FFP LD</t>
  </si>
  <si>
    <t>LF15</t>
  </si>
  <si>
    <t>L553</t>
  </si>
  <si>
    <t>FFP LD PCK1</t>
  </si>
  <si>
    <t>L554</t>
  </si>
  <si>
    <t>FFP LD PCK2</t>
  </si>
  <si>
    <t>L555</t>
  </si>
  <si>
    <t xml:space="preserve">Cryo LD Neontal use (UK) </t>
  </si>
  <si>
    <t>L534</t>
  </si>
  <si>
    <t>Whole Blood CPDA1 Autologous</t>
  </si>
  <si>
    <t>0Y51</t>
  </si>
  <si>
    <t>Plts Neo LD PL/AD Sol Pack1</t>
  </si>
  <si>
    <t>0S11</t>
  </si>
  <si>
    <t>Plts Neo LD PL/AD Sol Pack2</t>
  </si>
  <si>
    <t>0S12</t>
  </si>
  <si>
    <t>Plts Neo LD PL/AD Sol Pack3</t>
  </si>
  <si>
    <t>0S13</t>
  </si>
  <si>
    <t>Plts Neo LD PL/AD Sol Pack4</t>
  </si>
  <si>
    <t>0S14</t>
  </si>
  <si>
    <t>Plts Neo LD PL/AD Sol Pack5</t>
  </si>
  <si>
    <t>0S15</t>
  </si>
  <si>
    <t>Plts Neo LD PL/AD Sol Pack6</t>
  </si>
  <si>
    <t>0S16</t>
  </si>
  <si>
    <t>Plts Neo LD PL/AD Sol Pack7</t>
  </si>
  <si>
    <t>0S17</t>
  </si>
  <si>
    <t>Plts Neo LD PL/AD Sol Pack8</t>
  </si>
  <si>
    <t>0S18</t>
  </si>
  <si>
    <t>Plts Neo LD PL/AD Irraditaed Pack1</t>
  </si>
  <si>
    <t>GS11</t>
  </si>
  <si>
    <t>Plts Neo LD PL/AD Irraditaed Pack2</t>
  </si>
  <si>
    <t>GS12</t>
  </si>
  <si>
    <t>Plts Neo LD PL/AD Irraditaed Pack3</t>
  </si>
  <si>
    <t>GS13</t>
  </si>
  <si>
    <t>Plts Neo LD PL/AD Irraditaed Pack4</t>
  </si>
  <si>
    <t>GS14</t>
  </si>
  <si>
    <t>Plts Neo LD PL/AD Irraditaed Pack5</t>
  </si>
  <si>
    <t>GS15</t>
  </si>
  <si>
    <t>Plts Neo LD PL/AD Irraditaed Pack6</t>
  </si>
  <si>
    <t>GS16</t>
  </si>
  <si>
    <t>Plts Neo LD PL/AD Irraditaed Pack7</t>
  </si>
  <si>
    <t>GS17</t>
  </si>
  <si>
    <t>Plts Neo LD PL/AD Irraditaed Pack8</t>
  </si>
  <si>
    <t>GS18</t>
  </si>
  <si>
    <t>Red Cells CPD LD IRR</t>
  </si>
  <si>
    <t>GY35</t>
  </si>
  <si>
    <t>Red Cells CPD IRR</t>
  </si>
  <si>
    <t>GX22</t>
  </si>
  <si>
    <t>Plts APH LD IRR PK9</t>
  </si>
  <si>
    <t>GU19</t>
  </si>
  <si>
    <t>Plts APH LD IRR PKA</t>
  </si>
  <si>
    <t>GU21</t>
  </si>
  <si>
    <t>Plts APH LD IRR PKB</t>
  </si>
  <si>
    <t>GU22</t>
  </si>
  <si>
    <t>Plts APH LD IRR PKC</t>
  </si>
  <si>
    <t>GU23</t>
  </si>
  <si>
    <t>Plts APH LD IRR</t>
  </si>
  <si>
    <t>G379</t>
  </si>
  <si>
    <t>Plts Pool LD IRR</t>
  </si>
  <si>
    <t>G378</t>
  </si>
  <si>
    <t>Plts HyperConc IR</t>
  </si>
  <si>
    <t>GN81</t>
  </si>
  <si>
    <t>Red Cells AS LD IRR</t>
  </si>
  <si>
    <t>RED CELLS IN ADDITIVE SOLUTION  LD, IRRADIATED (G054)</t>
  </si>
  <si>
    <t>G054</t>
  </si>
  <si>
    <t>LEUCOCYTES, BUFFY COAT  IRRADIATED</t>
  </si>
  <si>
    <t>G351</t>
  </si>
  <si>
    <t>RED CELLS IN SAGM, Washed, Manual Prep</t>
  </si>
  <si>
    <t>0076</t>
  </si>
  <si>
    <t>RED CELLS IN SAGM, Washed, IRR, Manual Prep</t>
  </si>
  <si>
    <t>G076</t>
  </si>
  <si>
    <t>GB21</t>
  </si>
  <si>
    <t>GB22</t>
  </si>
  <si>
    <t>Red Cells AS LD IRR PK3</t>
  </si>
  <si>
    <t>GB23</t>
  </si>
  <si>
    <t>Red Cells AS LD IRR PK4</t>
  </si>
  <si>
    <t>GB24</t>
  </si>
  <si>
    <t>Red Cells AS LD IRR PK5</t>
  </si>
  <si>
    <t>GB25</t>
  </si>
  <si>
    <t>Red Cells AS LD IRR PK6</t>
  </si>
  <si>
    <t>GB26</t>
  </si>
  <si>
    <t>Plts APH LD IRR PK1</t>
  </si>
  <si>
    <t>GU11</t>
  </si>
  <si>
    <t>Plts APH LD IRR PK2</t>
  </si>
  <si>
    <t>GU12</t>
  </si>
  <si>
    <t>Plts APH LD IRR PK3</t>
  </si>
  <si>
    <t>GU13</t>
  </si>
  <si>
    <t>Plts APH LD IRR PK4</t>
  </si>
  <si>
    <t>GU14</t>
  </si>
  <si>
    <t>Plts APH LD IRR PK5</t>
  </si>
  <si>
    <t>GU15</t>
  </si>
  <si>
    <t>Plts APH LD IRR PK6</t>
  </si>
  <si>
    <t>GU16</t>
  </si>
  <si>
    <t>Plts APH LD IRR PK7</t>
  </si>
  <si>
    <t>GU17</t>
  </si>
  <si>
    <t>Plts APH LD IRR PK8</t>
  </si>
  <si>
    <t>GU18</t>
  </si>
  <si>
    <t>G371</t>
  </si>
  <si>
    <t>G372</t>
  </si>
  <si>
    <t>G373</t>
  </si>
  <si>
    <t>Plts APH LD PK9</t>
  </si>
  <si>
    <t>0U19</t>
  </si>
  <si>
    <t>Plts APH LD PKA</t>
  </si>
  <si>
    <t>0U21</t>
  </si>
  <si>
    <t>Plts APH LD PKB</t>
  </si>
  <si>
    <t>0U22</t>
  </si>
  <si>
    <t>Plts APH LD PKC</t>
  </si>
  <si>
    <t>0U23</t>
  </si>
  <si>
    <t>Plts APH AS IRR PK1</t>
  </si>
  <si>
    <t>G421</t>
  </si>
  <si>
    <t>Plts APH AS IRR PK2</t>
  </si>
  <si>
    <t>G422</t>
  </si>
  <si>
    <t>Plts APH AS IRR PK3</t>
  </si>
  <si>
    <t>G423</t>
  </si>
  <si>
    <t>Plts APH AS IRR</t>
  </si>
  <si>
    <t>G429</t>
  </si>
  <si>
    <t>Plts Pool PL/AD Soln IRR PK</t>
  </si>
  <si>
    <t>G384</t>
  </si>
  <si>
    <t>Plts APH AS Pk1</t>
  </si>
  <si>
    <t>0421</t>
  </si>
  <si>
    <t>Plts APH AS Pk2</t>
  </si>
  <si>
    <t>0422</t>
  </si>
  <si>
    <t>Plts APH AS Pk3</t>
  </si>
  <si>
    <t>0423</t>
  </si>
  <si>
    <t>Plts APH AS</t>
  </si>
  <si>
    <t>0429</t>
  </si>
  <si>
    <t>RED CELLS THAWED/ WASHED  CLOSED SYSTEM PREPN</t>
  </si>
  <si>
    <t>0072</t>
  </si>
  <si>
    <t>Platelets Apheresis Leucodeplete Extended Lif</t>
  </si>
  <si>
    <t>0459</t>
  </si>
  <si>
    <t>Platelets Apheresis Leucodeplete Extended Lif  Pack 1</t>
  </si>
  <si>
    <t>0451</t>
  </si>
  <si>
    <t>Platelets Apheresis Leucodeplete Extended Lif  Pack 2</t>
  </si>
  <si>
    <t>0452</t>
  </si>
  <si>
    <t>Platelets Apheresis Leucodeplete Extended Lif  Pack 3</t>
  </si>
  <si>
    <t>0453</t>
  </si>
  <si>
    <t>Platelets Apheresis Leucodeplete Extended Lif  Irradiated</t>
  </si>
  <si>
    <t>G459</t>
  </si>
  <si>
    <t>Platelets Apheresis Leucodeplete Extended Lif  Irradiated Pack 1</t>
  </si>
  <si>
    <t>G451</t>
  </si>
  <si>
    <t>Platelets Apheresis Leucodeplete Extended Lif  Irradiated Pack 2</t>
  </si>
  <si>
    <t>G452</t>
  </si>
  <si>
    <t>Platelets Apheresis Leucodeplete Extended Lif  Irradiated Pack 3</t>
  </si>
  <si>
    <t>G453</t>
  </si>
  <si>
    <t>Plts Pool LD/EL Irradiated</t>
  </si>
  <si>
    <t>G376</t>
  </si>
  <si>
    <t>POOLED GRANS PAS IRR</t>
  </si>
  <si>
    <t>G355</t>
  </si>
  <si>
    <t>Plts Pooled LD PL/AD Sol Mix EL</t>
  </si>
  <si>
    <t>0E83</t>
  </si>
  <si>
    <t>Plts Pooled LD PL/AD Sol Mix EL Irradiated</t>
  </si>
  <si>
    <t>GE83</t>
  </si>
  <si>
    <t>Red Cells AS LD</t>
  </si>
  <si>
    <t>0X25</t>
  </si>
  <si>
    <t>RED CELLS IN SAG M FOR PAEDIATRIC USE, IRRAD</t>
  </si>
  <si>
    <t>GX25</t>
  </si>
  <si>
    <t>Red Cells AS LD PK1</t>
  </si>
  <si>
    <t>0B21</t>
  </si>
  <si>
    <t>Red Cells AS LD PK2</t>
  </si>
  <si>
    <t>0B22</t>
  </si>
  <si>
    <t>Red Cells AS LD PK3</t>
  </si>
  <si>
    <t>0B23</t>
  </si>
  <si>
    <t>Red Cells AS LD PK4</t>
  </si>
  <si>
    <t>0B24</t>
  </si>
  <si>
    <t>Red Cells AS LD PK5</t>
  </si>
  <si>
    <t>0B25</t>
  </si>
  <si>
    <t>Red Cells AS LD PK6</t>
  </si>
  <si>
    <t>0B26</t>
  </si>
  <si>
    <t>Plts APH LD PK1</t>
  </si>
  <si>
    <t>0U11</t>
  </si>
  <si>
    <t>Plts APH LD PK2</t>
  </si>
  <si>
    <t>0U12</t>
  </si>
  <si>
    <t>Plts APH LD PK3</t>
  </si>
  <si>
    <t>0U13</t>
  </si>
  <si>
    <t>Plts APH LD PK4</t>
  </si>
  <si>
    <t>0U14</t>
  </si>
  <si>
    <t>Plts APH LD PK5</t>
  </si>
  <si>
    <t>0U15</t>
  </si>
  <si>
    <t>Plts APH LD PK6</t>
  </si>
  <si>
    <t>0U16</t>
  </si>
  <si>
    <t>Plts APH LD PK7</t>
  </si>
  <si>
    <t>0U17</t>
  </si>
  <si>
    <t>Plts APH LD PK8</t>
  </si>
  <si>
    <t>0U18</t>
  </si>
  <si>
    <t>0371</t>
  </si>
  <si>
    <t>0372</t>
  </si>
  <si>
    <t>0373</t>
  </si>
  <si>
    <t>FFP NEONATAL PK 5</t>
  </si>
  <si>
    <t>LP85</t>
  </si>
  <si>
    <t>FFP NEONATAL PK 6</t>
  </si>
  <si>
    <t>LP86</t>
  </si>
  <si>
    <t>FFP NEONATAL PK 7</t>
  </si>
  <si>
    <t>LP87</t>
  </si>
  <si>
    <t>FFP NEONATAL PK 8</t>
  </si>
  <si>
    <t>LP88</t>
  </si>
  <si>
    <t>FFP NEONATAL PK 9</t>
  </si>
  <si>
    <t>LP89</t>
  </si>
  <si>
    <t>FFP NEONATAL PK 10</t>
  </si>
  <si>
    <t>LP91</t>
  </si>
  <si>
    <t>FFP NEONATAL PK 11</t>
  </si>
  <si>
    <t>LP92</t>
  </si>
  <si>
    <t>FFP NEONATAL PK 12</t>
  </si>
  <si>
    <t>LP93</t>
  </si>
  <si>
    <t>FFP NEONATAL PK 1</t>
  </si>
  <si>
    <t>LP81</t>
  </si>
  <si>
    <t>FFP NEONATAL PK2</t>
  </si>
  <si>
    <t>LP82</t>
  </si>
  <si>
    <t>FFP NEONATAL PK 3</t>
  </si>
  <si>
    <t>LP83</t>
  </si>
  <si>
    <t>FFP NEONATAL PK 4</t>
  </si>
  <si>
    <t>LP84</t>
  </si>
  <si>
    <t>DAC = Damaged Cryo</t>
  </si>
  <si>
    <t>DAC</t>
  </si>
  <si>
    <t>DAF = Damaged FFP</t>
  </si>
  <si>
    <t>DAF</t>
  </si>
  <si>
    <t>CMV = Premium for CMV</t>
  </si>
  <si>
    <t>CMV</t>
  </si>
  <si>
    <t>ADH</t>
  </si>
  <si>
    <t>PAC = Packaging error</t>
  </si>
  <si>
    <t>PAC</t>
  </si>
  <si>
    <t>DAP = Damaged Platelet</t>
  </si>
  <si>
    <t>DAP</t>
  </si>
  <si>
    <t>DAR</t>
  </si>
  <si>
    <t>IRR = Premium for Irradiated</t>
  </si>
  <si>
    <t>IRR</t>
  </si>
  <si>
    <t>COL</t>
  </si>
  <si>
    <t>REC = Recalled Product</t>
  </si>
  <si>
    <t>REC</t>
  </si>
  <si>
    <t>HLA = Premium for HLA</t>
  </si>
  <si>
    <t>HLA</t>
  </si>
  <si>
    <t>DAT = Positive DAT</t>
  </si>
  <si>
    <t>DAT</t>
  </si>
  <si>
    <t>EMG</t>
  </si>
  <si>
    <t>HPA = Premium for HPA</t>
  </si>
  <si>
    <t>UAB = Unused Group AB Redcell</t>
  </si>
  <si>
    <t>UAB</t>
  </si>
  <si>
    <t>WRC = Premium for washed red cell</t>
  </si>
  <si>
    <t>WRC</t>
  </si>
  <si>
    <t>Split on thaw/Hole in pack</t>
  </si>
  <si>
    <t>Adval: CMV/HLA/HPA/IRR</t>
  </si>
  <si>
    <t>Adval: CMV/IRR</t>
  </si>
  <si>
    <t>Transport</t>
  </si>
  <si>
    <t>Order arrived on a routine run</t>
  </si>
  <si>
    <t>Port problem</t>
  </si>
  <si>
    <t>Hole/Tear in bag</t>
  </si>
  <si>
    <t>Visual Abnormality</t>
  </si>
  <si>
    <t>Order coloaded with an ad hoc</t>
  </si>
  <si>
    <t>Discoloured/Lipaemic</t>
  </si>
  <si>
    <t>Pack Defect</t>
  </si>
  <si>
    <t>Routine delivery requested</t>
  </si>
  <si>
    <t>Lumpy/White Flakes</t>
  </si>
  <si>
    <t>Aggregates/White Flakes</t>
  </si>
  <si>
    <t>Red cell contamination</t>
  </si>
  <si>
    <t>Damaged/Contaminated in transit</t>
  </si>
  <si>
    <t>Short expiry</t>
  </si>
  <si>
    <t>Other</t>
  </si>
  <si>
    <t>Labelling/Barcode error</t>
  </si>
  <si>
    <t>Discoloured/Lipaemic/Turbid</t>
  </si>
  <si>
    <t>Haemolysed</t>
  </si>
  <si>
    <t>Cold chain error</t>
  </si>
  <si>
    <t>Aggregates/White flakes</t>
  </si>
  <si>
    <t>Cold chain error/Wrong PCMs used</t>
  </si>
  <si>
    <t>Recall</t>
  </si>
  <si>
    <t>Discoloured/ Lipaemic/ White flakes</t>
  </si>
  <si>
    <t>DAT Positive</t>
  </si>
  <si>
    <t xml:space="preserve"> </t>
  </si>
  <si>
    <t>G0956237846506</t>
  </si>
  <si>
    <t>D00651379</t>
  </si>
  <si>
    <t>RCELLS LEUCO DEP GI</t>
  </si>
  <si>
    <t>G050</t>
  </si>
  <si>
    <t>G</t>
  </si>
  <si>
    <t>Blocker Line</t>
  </si>
  <si>
    <t>Unit Number</t>
  </si>
  <si>
    <t>Unit Group</t>
  </si>
  <si>
    <t>Product</t>
  </si>
  <si>
    <t>Expiry</t>
  </si>
  <si>
    <t>Pulse Code</t>
  </si>
  <si>
    <t>Hospital Name</t>
  </si>
  <si>
    <t>C003</t>
  </si>
  <si>
    <t>Harrogate District Hospital</t>
  </si>
  <si>
    <t>C004</t>
  </si>
  <si>
    <t>Airedale General Hospital</t>
  </si>
  <si>
    <t>C008</t>
  </si>
  <si>
    <t>C010</t>
  </si>
  <si>
    <t>C011</t>
  </si>
  <si>
    <t>Huddersfield Royal Infirmary</t>
  </si>
  <si>
    <t>C012</t>
  </si>
  <si>
    <t>Calderdale Royal Hospital</t>
  </si>
  <si>
    <t>C013</t>
  </si>
  <si>
    <t>Dewsbury and District Hospital</t>
  </si>
  <si>
    <t>C014</t>
  </si>
  <si>
    <t>Scarborough Hospital</t>
  </si>
  <si>
    <t>C016</t>
  </si>
  <si>
    <t>Hull Royal Infirmary</t>
  </si>
  <si>
    <t>C019</t>
  </si>
  <si>
    <t>Leeds General Infirmary</t>
  </si>
  <si>
    <t>C020</t>
  </si>
  <si>
    <t>St James' University Hospital</t>
  </si>
  <si>
    <t>C025</t>
  </si>
  <si>
    <t>SPIRE Hospital Leeds</t>
  </si>
  <si>
    <t>C138</t>
  </si>
  <si>
    <t>D001</t>
  </si>
  <si>
    <t>D002</t>
  </si>
  <si>
    <t>Pilgrim Hospital, (Boston)</t>
  </si>
  <si>
    <t>D003</t>
  </si>
  <si>
    <t>D004</t>
  </si>
  <si>
    <t>Royal Derby Hospital</t>
  </si>
  <si>
    <t>D006</t>
  </si>
  <si>
    <t>Doncaster Royal Infirmary</t>
  </si>
  <si>
    <t>D007</t>
  </si>
  <si>
    <t>Grantham and District Hospital</t>
  </si>
  <si>
    <t>D008</t>
  </si>
  <si>
    <t>Diana Princess of Wales Hospital, Grimsby</t>
  </si>
  <si>
    <t>D010</t>
  </si>
  <si>
    <t>Leicester General Hospital</t>
  </si>
  <si>
    <t>D011</t>
  </si>
  <si>
    <t>Glenfield General Hospital</t>
  </si>
  <si>
    <t>D012</t>
  </si>
  <si>
    <t>D013</t>
  </si>
  <si>
    <t>Lincoln County Hospital</t>
  </si>
  <si>
    <t>D015</t>
  </si>
  <si>
    <t>Kings Mill Hospital</t>
  </si>
  <si>
    <t>D016</t>
  </si>
  <si>
    <t>D017</t>
  </si>
  <si>
    <t>D018</t>
  </si>
  <si>
    <t>D019</t>
  </si>
  <si>
    <t>Scunthorpe Hospital</t>
  </si>
  <si>
    <t>D020</t>
  </si>
  <si>
    <t>Sheffield Children's Hospital</t>
  </si>
  <si>
    <t>D021</t>
  </si>
  <si>
    <t>Royal Hallamshire Hospital</t>
  </si>
  <si>
    <t>Northern General Hospital</t>
  </si>
  <si>
    <t>D024</t>
  </si>
  <si>
    <t>The Newark Hospital</t>
  </si>
  <si>
    <t>D025</t>
  </si>
  <si>
    <t>D183</t>
  </si>
  <si>
    <t>Circle Health Group Thornbury Hospital</t>
  </si>
  <si>
    <t>H010</t>
  </si>
  <si>
    <t>SPIRE Little Aston Hospital</t>
  </si>
  <si>
    <t>H011</t>
  </si>
  <si>
    <t>H014</t>
  </si>
  <si>
    <t>Queen's Hospital, Burton on Trent</t>
  </si>
  <si>
    <t>H015</t>
  </si>
  <si>
    <t>Birmingham Women's Hospital</t>
  </si>
  <si>
    <t>H021</t>
  </si>
  <si>
    <t>Birmingham Heartlands Hospital</t>
  </si>
  <si>
    <t>H023</t>
  </si>
  <si>
    <t>Good Hope Hospital</t>
  </si>
  <si>
    <t>H024</t>
  </si>
  <si>
    <t>H026</t>
  </si>
  <si>
    <t>George Eliot Hospital</t>
  </si>
  <si>
    <t>H029</t>
  </si>
  <si>
    <t>H030</t>
  </si>
  <si>
    <t>Circle Health Group The Priory Hospital</t>
  </si>
  <si>
    <t>H031</t>
  </si>
  <si>
    <t>H032</t>
  </si>
  <si>
    <t>Alexandra Hospital Redditch</t>
  </si>
  <si>
    <t>H033</t>
  </si>
  <si>
    <t>Russell's Hall Hospital</t>
  </si>
  <si>
    <t>H036</t>
  </si>
  <si>
    <t>Royal Shrewsbury Hospital</t>
  </si>
  <si>
    <t>H039</t>
  </si>
  <si>
    <t>H040</t>
  </si>
  <si>
    <t>H041</t>
  </si>
  <si>
    <t>H043</t>
  </si>
  <si>
    <t>Solihull Hospital</t>
  </si>
  <si>
    <t>H044</t>
  </si>
  <si>
    <t>SPIRE Parkway Hospital</t>
  </si>
  <si>
    <t>H046</t>
  </si>
  <si>
    <t>Princess Royal Hospital, (Telford)</t>
  </si>
  <si>
    <t>H047</t>
  </si>
  <si>
    <t>H048</t>
  </si>
  <si>
    <t>Warwick Hospital</t>
  </si>
  <si>
    <t>H049</t>
  </si>
  <si>
    <t>Walsall Manor Hospital</t>
  </si>
  <si>
    <t>H050</t>
  </si>
  <si>
    <t>New Cross Hospital</t>
  </si>
  <si>
    <t>H051</t>
  </si>
  <si>
    <t>H052</t>
  </si>
  <si>
    <t>Worcestershire Royal Hospital</t>
  </si>
  <si>
    <t>H053</t>
  </si>
  <si>
    <t>H092</t>
  </si>
  <si>
    <t>Ramsay Priory Hospital</t>
  </si>
  <si>
    <t>K003</t>
  </si>
  <si>
    <t>Fairfield General Hospital</t>
  </si>
  <si>
    <t>M014</t>
  </si>
  <si>
    <t>Royal Bolton Hospital</t>
  </si>
  <si>
    <t>M015</t>
  </si>
  <si>
    <t>Ramsay Renacres Hospital</t>
  </si>
  <si>
    <t>M020</t>
  </si>
  <si>
    <t>Christie Hospital</t>
  </si>
  <si>
    <t>M022</t>
  </si>
  <si>
    <t>Salford Royal Hospital</t>
  </si>
  <si>
    <t>M026</t>
  </si>
  <si>
    <t>Leighton Hospital</t>
  </si>
  <si>
    <t>M028</t>
  </si>
  <si>
    <t>Macclesfield District General Hospital</t>
  </si>
  <si>
    <t>M029</t>
  </si>
  <si>
    <t>M032</t>
  </si>
  <si>
    <t>North Manchester General Hospital</t>
  </si>
  <si>
    <t>M036</t>
  </si>
  <si>
    <t>Royal Oldham Hospital</t>
  </si>
  <si>
    <t>M040</t>
  </si>
  <si>
    <t>Stepping Hill Hospital</t>
  </si>
  <si>
    <t>M041</t>
  </si>
  <si>
    <t>M042</t>
  </si>
  <si>
    <t>Tameside General Hospital</t>
  </si>
  <si>
    <t>M044</t>
  </si>
  <si>
    <t>Trafford General Hospital</t>
  </si>
  <si>
    <t>M046</t>
  </si>
  <si>
    <t>M050</t>
  </si>
  <si>
    <t>Wythenshawe Hospital</t>
  </si>
  <si>
    <t>M056</t>
  </si>
  <si>
    <t>Royal Blackburn Hospital</t>
  </si>
  <si>
    <t>M082</t>
  </si>
  <si>
    <t>SPIRE Hospital Manchester</t>
  </si>
  <si>
    <t>M103</t>
  </si>
  <si>
    <t>M112</t>
  </si>
  <si>
    <t>M174</t>
  </si>
  <si>
    <t>M192</t>
  </si>
  <si>
    <t>Noble's Isle of Man Hospital</t>
  </si>
  <si>
    <t>M201</t>
  </si>
  <si>
    <t>Blackpool Victoria Hospital</t>
  </si>
  <si>
    <t>M202</t>
  </si>
  <si>
    <t>Royal Lancaster Infirmary</t>
  </si>
  <si>
    <t>M204</t>
  </si>
  <si>
    <t>Royal Preston Hospital</t>
  </si>
  <si>
    <t>M205</t>
  </si>
  <si>
    <t>Furness General Hospital</t>
  </si>
  <si>
    <t>M207</t>
  </si>
  <si>
    <t>Burnley General Hospital</t>
  </si>
  <si>
    <t>M208</t>
  </si>
  <si>
    <t>Westmorland General Hospital</t>
  </si>
  <si>
    <t>M301</t>
  </si>
  <si>
    <t>M302</t>
  </si>
  <si>
    <t>Broadgreen Hospital</t>
  </si>
  <si>
    <t>M303</t>
  </si>
  <si>
    <t>Aintree University Hospital</t>
  </si>
  <si>
    <t>M304</t>
  </si>
  <si>
    <t>Halton General Hospital</t>
  </si>
  <si>
    <t>M305</t>
  </si>
  <si>
    <t>Liverpool Women's Hospital</t>
  </si>
  <si>
    <t>M307</t>
  </si>
  <si>
    <t>Ormskirk and District General Hospital</t>
  </si>
  <si>
    <t>M308</t>
  </si>
  <si>
    <t>Royal Liverpool University Hospital</t>
  </si>
  <si>
    <t>M309</t>
  </si>
  <si>
    <t>M312</t>
  </si>
  <si>
    <t>Warrington Hospital</t>
  </si>
  <si>
    <t>M313</t>
  </si>
  <si>
    <t>Whiston Hospital</t>
  </si>
  <si>
    <t>M315</t>
  </si>
  <si>
    <t>Arrowe Park Hospital</t>
  </si>
  <si>
    <t>M317</t>
  </si>
  <si>
    <t>Countess of Chester Hospital</t>
  </si>
  <si>
    <t>M318</t>
  </si>
  <si>
    <t>Glan Clwyd Hospital</t>
  </si>
  <si>
    <t>M319</t>
  </si>
  <si>
    <t>Gwynedd Hospital</t>
  </si>
  <si>
    <t>M321</t>
  </si>
  <si>
    <t>Wrexham Maelor Hospital</t>
  </si>
  <si>
    <t>M324</t>
  </si>
  <si>
    <t>SPIRE Murrayfield Hospital Wirral</t>
  </si>
  <si>
    <t>MB01</t>
  </si>
  <si>
    <t>AKROTIRI BFPO 57</t>
  </si>
  <si>
    <t>MB02</t>
  </si>
  <si>
    <t>BELIZE BFPO 12</t>
  </si>
  <si>
    <t>MB03</t>
  </si>
  <si>
    <t>FALKLANDS BFPO 656</t>
  </si>
  <si>
    <t>MB04</t>
  </si>
  <si>
    <t>GIBRALTAR BFPO 52</t>
  </si>
  <si>
    <t>MB05</t>
  </si>
  <si>
    <t>NAIROBI BFPO 10</t>
  </si>
  <si>
    <t>MB06</t>
  </si>
  <si>
    <t>BRUNEI BFPO 11</t>
  </si>
  <si>
    <t>MB11</t>
  </si>
  <si>
    <t>VHR1</t>
  </si>
  <si>
    <t>MB12</t>
  </si>
  <si>
    <t>VHR2</t>
  </si>
  <si>
    <t>MB13</t>
  </si>
  <si>
    <t>TMW 1</t>
  </si>
  <si>
    <t>MB15</t>
  </si>
  <si>
    <t>HM SHIPS 1</t>
  </si>
  <si>
    <t>MB16</t>
  </si>
  <si>
    <t>HM SHIPS 2</t>
  </si>
  <si>
    <t>MB17</t>
  </si>
  <si>
    <t>TQF</t>
  </si>
  <si>
    <t>MB19</t>
  </si>
  <si>
    <t>OPERATION 1</t>
  </si>
  <si>
    <t>MB20</t>
  </si>
  <si>
    <t>OPERATION 2</t>
  </si>
  <si>
    <t>MB21</t>
  </si>
  <si>
    <t>SO 1</t>
  </si>
  <si>
    <t>MB22</t>
  </si>
  <si>
    <t>SO 2</t>
  </si>
  <si>
    <t>MB23</t>
  </si>
  <si>
    <t>EXERCISE 1</t>
  </si>
  <si>
    <t>MB24</t>
  </si>
  <si>
    <t>EXERCISE 2</t>
  </si>
  <si>
    <t>MB25</t>
  </si>
  <si>
    <t>AFGHANISTAN OP HERRICK JF MED FACILITY MILIT BASE</t>
  </si>
  <si>
    <t>MB31</t>
  </si>
  <si>
    <t>OP Turus</t>
  </si>
  <si>
    <t>MB32</t>
  </si>
  <si>
    <t>Morroco</t>
  </si>
  <si>
    <t>N024</t>
  </si>
  <si>
    <t>Northumbria Specialist Emergency Care Hospital</t>
  </si>
  <si>
    <t>N033</t>
  </si>
  <si>
    <t>Cumberland Infirmary</t>
  </si>
  <si>
    <t>N063</t>
  </si>
  <si>
    <t>Darlington Memorial Hospital</t>
  </si>
  <si>
    <t>N073</t>
  </si>
  <si>
    <t>N083</t>
  </si>
  <si>
    <t>Freeman Hospital</t>
  </si>
  <si>
    <t>N113</t>
  </si>
  <si>
    <t>N123</t>
  </si>
  <si>
    <t>N153</t>
  </si>
  <si>
    <t>N183</t>
  </si>
  <si>
    <t>Queen Elizabeth Hospital, (Gateshead)</t>
  </si>
  <si>
    <t>N193</t>
  </si>
  <si>
    <t>Royal Victoria Infirmary</t>
  </si>
  <si>
    <t>N213</t>
  </si>
  <si>
    <t>South Tyneside District General Hospital</t>
  </si>
  <si>
    <t>N223</t>
  </si>
  <si>
    <t>Sunderland Royal Hospital</t>
  </si>
  <si>
    <t>N233</t>
  </si>
  <si>
    <t>West Cumberland Hospital</t>
  </si>
  <si>
    <t>P114</t>
  </si>
  <si>
    <t>Royal Marsden Hospital, Fulham Road</t>
  </si>
  <si>
    <t>P119</t>
  </si>
  <si>
    <t>Medway Maritime Hospital</t>
  </si>
  <si>
    <t>P122</t>
  </si>
  <si>
    <t>William Harvey Hospital</t>
  </si>
  <si>
    <t>P124</t>
  </si>
  <si>
    <t>Kings College Hospital</t>
  </si>
  <si>
    <t>P125</t>
  </si>
  <si>
    <t>Eastbourne District General Hospital</t>
  </si>
  <si>
    <t>P128</t>
  </si>
  <si>
    <t>Princess Royal University Hospital,(Farnborough)</t>
  </si>
  <si>
    <t>P130</t>
  </si>
  <si>
    <t>Darent Valley Hospital</t>
  </si>
  <si>
    <t>P133</t>
  </si>
  <si>
    <t>Queen Elizabeth Hospital, (Woolwich)</t>
  </si>
  <si>
    <t>P134</t>
  </si>
  <si>
    <t>Guy's Hospital</t>
  </si>
  <si>
    <t>P135</t>
  </si>
  <si>
    <t>P136</t>
  </si>
  <si>
    <t>Kent and Canterbury Hospital</t>
  </si>
  <si>
    <t>P138</t>
  </si>
  <si>
    <t>Maidstone Hospital</t>
  </si>
  <si>
    <t>P139</t>
  </si>
  <si>
    <t>P142</t>
  </si>
  <si>
    <t>P143</t>
  </si>
  <si>
    <t>Conquest Hospital</t>
  </si>
  <si>
    <t>P144</t>
  </si>
  <si>
    <t>Royal Sussex County Hospital</t>
  </si>
  <si>
    <t>P145</t>
  </si>
  <si>
    <t>P147</t>
  </si>
  <si>
    <t>P150</t>
  </si>
  <si>
    <t>Princess Royal Hospital, (Haywards Heath)</t>
  </si>
  <si>
    <t>P151</t>
  </si>
  <si>
    <t>Epsom General Hospital</t>
  </si>
  <si>
    <t>P152</t>
  </si>
  <si>
    <t>Frimley Park Hospital</t>
  </si>
  <si>
    <t>P155</t>
  </si>
  <si>
    <t>Kingston Hospital</t>
  </si>
  <si>
    <t>P156</t>
  </si>
  <si>
    <t>P157</t>
  </si>
  <si>
    <t>P161</t>
  </si>
  <si>
    <t>Royal Marsden Hospital, Sutton</t>
  </si>
  <si>
    <t>P162</t>
  </si>
  <si>
    <t>Worthing Hospital</t>
  </si>
  <si>
    <t>P164</t>
  </si>
  <si>
    <t>St Peter's Hospital</t>
  </si>
  <si>
    <t>P165</t>
  </si>
  <si>
    <t>P166</t>
  </si>
  <si>
    <t>East Surrey Hospital</t>
  </si>
  <si>
    <t>P216</t>
  </si>
  <si>
    <t>P248</t>
  </si>
  <si>
    <t>Queen Elizabeth the Queen Mother Hospital,Margate</t>
  </si>
  <si>
    <t>P250</t>
  </si>
  <si>
    <t>Addenbrooke's Hospital</t>
  </si>
  <si>
    <t>P251</t>
  </si>
  <si>
    <t>Hinchingbrooke Hospital</t>
  </si>
  <si>
    <t>P252</t>
  </si>
  <si>
    <t>Ipswich Hospital</t>
  </si>
  <si>
    <t>P253</t>
  </si>
  <si>
    <t>James Paget University Hospital</t>
  </si>
  <si>
    <t>P254</t>
  </si>
  <si>
    <t>Queen Elizabeth Hospital, (Kings Lynn)</t>
  </si>
  <si>
    <t>P255</t>
  </si>
  <si>
    <t>Norfolk and Norwich University Hospital</t>
  </si>
  <si>
    <t>P257</t>
  </si>
  <si>
    <t>P258</t>
  </si>
  <si>
    <t>West Suffolk Hospital</t>
  </si>
  <si>
    <t>P261</t>
  </si>
  <si>
    <t>United States Air Force - Lakenheath</t>
  </si>
  <si>
    <t>P265</t>
  </si>
  <si>
    <t>P266</t>
  </si>
  <si>
    <t>Chase Farm Hospital</t>
  </si>
  <si>
    <t>P267</t>
  </si>
  <si>
    <t>Broomfield Hospital</t>
  </si>
  <si>
    <t>P268</t>
  </si>
  <si>
    <t>P270</t>
  </si>
  <si>
    <t>P271</t>
  </si>
  <si>
    <t>P273</t>
  </si>
  <si>
    <t>King George Hospital</t>
  </si>
  <si>
    <t>P275</t>
  </si>
  <si>
    <t>Royal London Hospital</t>
  </si>
  <si>
    <t>P278</t>
  </si>
  <si>
    <t>Circle Health Group London Independent Hospital</t>
  </si>
  <si>
    <t>P279</t>
  </si>
  <si>
    <t>P280</t>
  </si>
  <si>
    <t>North Middlesex Hospital</t>
  </si>
  <si>
    <t>P283</t>
  </si>
  <si>
    <t>P284</t>
  </si>
  <si>
    <t>P285</t>
  </si>
  <si>
    <t>Queen's Hospital (Romford)</t>
  </si>
  <si>
    <t>P286</t>
  </si>
  <si>
    <t>Whipps Cross Hospital</t>
  </si>
  <si>
    <t>P287</t>
  </si>
  <si>
    <t>University College Hospital</t>
  </si>
  <si>
    <t>P290</t>
  </si>
  <si>
    <t>P303</t>
  </si>
  <si>
    <t>SPIRE Hospital Hartswood</t>
  </si>
  <si>
    <t>P375</t>
  </si>
  <si>
    <t>Royal Surrey County Hospital</t>
  </si>
  <si>
    <t>P490</t>
  </si>
  <si>
    <t>P491</t>
  </si>
  <si>
    <t>P492</t>
  </si>
  <si>
    <t>P496</t>
  </si>
  <si>
    <t>P501</t>
  </si>
  <si>
    <t>SPIRE Alexandra Hospital</t>
  </si>
  <si>
    <t>P503</t>
  </si>
  <si>
    <t>Circle Health Group Chaucer Hospital</t>
  </si>
  <si>
    <t>P510</t>
  </si>
  <si>
    <t>P511</t>
  </si>
  <si>
    <t>SPIRE Gatwick Park</t>
  </si>
  <si>
    <t>P514</t>
  </si>
  <si>
    <t>P518</t>
  </si>
  <si>
    <t>P524</t>
  </si>
  <si>
    <t>Circle Health Group The Blackheath Hospital</t>
  </si>
  <si>
    <t>P527</t>
  </si>
  <si>
    <t>Circle Health Group Chelsfield Park Hospital</t>
  </si>
  <si>
    <t>P601</t>
  </si>
  <si>
    <t>Barnet General Hospital</t>
  </si>
  <si>
    <t>P602</t>
  </si>
  <si>
    <t>Bedford General Hospital</t>
  </si>
  <si>
    <t>P603</t>
  </si>
  <si>
    <t>P604</t>
  </si>
  <si>
    <t>Central Middlesex Hospital</t>
  </si>
  <si>
    <t>P605</t>
  </si>
  <si>
    <t>Charing Cross Hospital</t>
  </si>
  <si>
    <t>P607</t>
  </si>
  <si>
    <t>Chelsea and Westminster Hospital</t>
  </si>
  <si>
    <t>P608</t>
  </si>
  <si>
    <t>Circle Health Group The Clementine Churchill Hospital</t>
  </si>
  <si>
    <t>P609</t>
  </si>
  <si>
    <t>HCA Laboratories</t>
  </si>
  <si>
    <t>P610</t>
  </si>
  <si>
    <t>Cromwell Hospital</t>
  </si>
  <si>
    <t>P611</t>
  </si>
  <si>
    <t>P614</t>
  </si>
  <si>
    <t>Hammersmith Hospital</t>
  </si>
  <si>
    <t>P615</t>
  </si>
  <si>
    <t>Harefield Hospital</t>
  </si>
  <si>
    <t>P617</t>
  </si>
  <si>
    <t>Hillingdon Hospital</t>
  </si>
  <si>
    <t>P619</t>
  </si>
  <si>
    <t>Lister Hospital, (Stevenage)</t>
  </si>
  <si>
    <t>P620</t>
  </si>
  <si>
    <t>London Bridge Hospital</t>
  </si>
  <si>
    <t>P621</t>
  </si>
  <si>
    <t>The London Clinic</t>
  </si>
  <si>
    <t>P622</t>
  </si>
  <si>
    <t>Luton and Dunstable Hospital</t>
  </si>
  <si>
    <t>P626</t>
  </si>
  <si>
    <t>Circle Health Group Cavell Hospital</t>
  </si>
  <si>
    <t>P627</t>
  </si>
  <si>
    <t>Northwick Park Hospital</t>
  </si>
  <si>
    <t>P630</t>
  </si>
  <si>
    <t>St Bernards Hospital</t>
  </si>
  <si>
    <t>P631</t>
  </si>
  <si>
    <t>Royal Free Hospital</t>
  </si>
  <si>
    <t>P632</t>
  </si>
  <si>
    <t>Royal National Orthopaedic Hospital</t>
  </si>
  <si>
    <t>P633</t>
  </si>
  <si>
    <t>P634</t>
  </si>
  <si>
    <t>P635</t>
  </si>
  <si>
    <t>P637</t>
  </si>
  <si>
    <t>Watford General Hospital</t>
  </si>
  <si>
    <t>P639</t>
  </si>
  <si>
    <t>P640</t>
  </si>
  <si>
    <t>Whittington Hospital</t>
  </si>
  <si>
    <t>P789</t>
  </si>
  <si>
    <t>Circle Health Group Ealing</t>
  </si>
  <si>
    <t>P801</t>
  </si>
  <si>
    <t>Ramsay Rivers Hosptial</t>
  </si>
  <si>
    <t>P803</t>
  </si>
  <si>
    <t>SPIRE Montefiore Hospital</t>
  </si>
  <si>
    <t>P904</t>
  </si>
  <si>
    <t>Nuffield Health Guildford</t>
  </si>
  <si>
    <t>S001</t>
  </si>
  <si>
    <t>SPIRE Hospital Portsmouth</t>
  </si>
  <si>
    <t>S010</t>
  </si>
  <si>
    <t>Basingstoke and North Hampshire Hospital</t>
  </si>
  <si>
    <t>S011</t>
  </si>
  <si>
    <t>Royal Bournemouth Hospital</t>
  </si>
  <si>
    <t>S012</t>
  </si>
  <si>
    <t>S013</t>
  </si>
  <si>
    <t>Poole General Hospital</t>
  </si>
  <si>
    <t>S014</t>
  </si>
  <si>
    <t>S015</t>
  </si>
  <si>
    <t>Royal Hampshire County Hospital</t>
  </si>
  <si>
    <t>S016</t>
  </si>
  <si>
    <t>Southampton University Hospital</t>
  </si>
  <si>
    <t>S017</t>
  </si>
  <si>
    <t>Salisbury District Hospital</t>
  </si>
  <si>
    <t>S020</t>
  </si>
  <si>
    <t>Dorset County Hospital</t>
  </si>
  <si>
    <t>S022</t>
  </si>
  <si>
    <t>S024</t>
  </si>
  <si>
    <t>S027</t>
  </si>
  <si>
    <t>S028</t>
  </si>
  <si>
    <t>Nuffield Health Wessex Hospital</t>
  </si>
  <si>
    <t>T146</t>
  </si>
  <si>
    <t>T147</t>
  </si>
  <si>
    <t>Derriford Hospital</t>
  </si>
  <si>
    <t>T150</t>
  </si>
  <si>
    <t>Bristol Royal Infirmary</t>
  </si>
  <si>
    <t>T152</t>
  </si>
  <si>
    <t>Southmead Hospital</t>
  </si>
  <si>
    <t>T153</t>
  </si>
  <si>
    <t>Gloucester Royal Hospital</t>
  </si>
  <si>
    <t>T154</t>
  </si>
  <si>
    <t>Cheltenham General Hospital</t>
  </si>
  <si>
    <t>T155</t>
  </si>
  <si>
    <t>Royal Devon and Exeter Hospital</t>
  </si>
  <si>
    <t>T158</t>
  </si>
  <si>
    <t>T160</t>
  </si>
  <si>
    <t>Torbay Hospital</t>
  </si>
  <si>
    <t>T161</t>
  </si>
  <si>
    <t>T162</t>
  </si>
  <si>
    <t>Yeovil District Hospital</t>
  </si>
  <si>
    <t>T163</t>
  </si>
  <si>
    <t>North Devon District Hospital</t>
  </si>
  <si>
    <t>T164</t>
  </si>
  <si>
    <t>Weston General Hospital</t>
  </si>
  <si>
    <t>T167</t>
  </si>
  <si>
    <t>Royal Cornwall Hospital Truro</t>
  </si>
  <si>
    <t>T169</t>
  </si>
  <si>
    <t>T192</t>
  </si>
  <si>
    <t>Circle Health Group Bath Clinic</t>
  </si>
  <si>
    <t>T221</t>
  </si>
  <si>
    <t>Churchill Hospital</t>
  </si>
  <si>
    <t>T284</t>
  </si>
  <si>
    <t>SPIRE Hospital Bristol</t>
  </si>
  <si>
    <t>T421</t>
  </si>
  <si>
    <t>Nuffield Health Taunton Hospital</t>
  </si>
  <si>
    <t>T430</t>
  </si>
  <si>
    <t>Nuffield Health Exeter Hospital</t>
  </si>
  <si>
    <t>T602</t>
  </si>
  <si>
    <t>T604</t>
  </si>
  <si>
    <t>Horton Hospital</t>
  </si>
  <si>
    <t>T605</t>
  </si>
  <si>
    <t>Circle Health Group Chiltern Hospital</t>
  </si>
  <si>
    <t>T609</t>
  </si>
  <si>
    <t>Wycombe General Hospital</t>
  </si>
  <si>
    <t>T610</t>
  </si>
  <si>
    <t>T611</t>
  </si>
  <si>
    <t>Kettering General Hospital</t>
  </si>
  <si>
    <t>T613</t>
  </si>
  <si>
    <t>T615</t>
  </si>
  <si>
    <t>Northampton General Hospital</t>
  </si>
  <si>
    <t>T618</t>
  </si>
  <si>
    <t>Circle Health Group Princess Margaret Hospital</t>
  </si>
  <si>
    <t>T619</t>
  </si>
  <si>
    <t>Royal Berkshire Hospital</t>
  </si>
  <si>
    <t>T623</t>
  </si>
  <si>
    <t>T624</t>
  </si>
  <si>
    <t>Stoke Mandeville Hospital</t>
  </si>
  <si>
    <t>T625</t>
  </si>
  <si>
    <t>The Great Western Hospital</t>
  </si>
  <si>
    <t>T628</t>
  </si>
  <si>
    <t>Wexham Park Hospital</t>
  </si>
  <si>
    <t>T766</t>
  </si>
  <si>
    <t>D186</t>
  </si>
  <si>
    <t>P808</t>
  </si>
  <si>
    <t>P810</t>
  </si>
  <si>
    <t>Royal Papworth Hospital</t>
  </si>
  <si>
    <t>P812</t>
  </si>
  <si>
    <t>Ramsay Springfield Hospital</t>
  </si>
  <si>
    <t>x</t>
  </si>
  <si>
    <t>X</t>
  </si>
  <si>
    <t>Code</t>
  </si>
  <si>
    <t>EyeReadable</t>
  </si>
  <si>
    <t>A</t>
  </si>
  <si>
    <t>a</t>
  </si>
  <si>
    <t>B</t>
  </si>
  <si>
    <t>b</t>
  </si>
  <si>
    <t>C</t>
  </si>
  <si>
    <t>c</t>
  </si>
  <si>
    <t>D</t>
  </si>
  <si>
    <t>d</t>
  </si>
  <si>
    <t>E</t>
  </si>
  <si>
    <t>e</t>
  </si>
  <si>
    <t>F</t>
  </si>
  <si>
    <t>f</t>
  </si>
  <si>
    <t>g</t>
  </si>
  <si>
    <t>H</t>
  </si>
  <si>
    <t>h</t>
  </si>
  <si>
    <t>I</t>
  </si>
  <si>
    <t>i</t>
  </si>
  <si>
    <t>J</t>
  </si>
  <si>
    <t>j</t>
  </si>
  <si>
    <t>K</t>
  </si>
  <si>
    <t>k</t>
  </si>
  <si>
    <t>L</t>
  </si>
  <si>
    <t>l</t>
  </si>
  <si>
    <t>M</t>
  </si>
  <si>
    <t>m</t>
  </si>
  <si>
    <t>N</t>
  </si>
  <si>
    <t>n</t>
  </si>
  <si>
    <t>O</t>
  </si>
  <si>
    <t>o</t>
  </si>
  <si>
    <t>P</t>
  </si>
  <si>
    <t>p</t>
  </si>
  <si>
    <t>Q</t>
  </si>
  <si>
    <t>q</t>
  </si>
  <si>
    <t>R</t>
  </si>
  <si>
    <t>r</t>
  </si>
  <si>
    <t>S</t>
  </si>
  <si>
    <t>s</t>
  </si>
  <si>
    <t>T</t>
  </si>
  <si>
    <t>t</t>
  </si>
  <si>
    <t>U</t>
  </si>
  <si>
    <t>u</t>
  </si>
  <si>
    <t>V</t>
  </si>
  <si>
    <t>v</t>
  </si>
  <si>
    <t>W</t>
  </si>
  <si>
    <t>w</t>
  </si>
  <si>
    <t>Y</t>
  </si>
  <si>
    <t>y</t>
  </si>
  <si>
    <t>Z</t>
  </si>
  <si>
    <t>z</t>
  </si>
  <si>
    <t>*</t>
  </si>
  <si>
    <t>Expiry Date</t>
  </si>
  <si>
    <t>Returned</t>
  </si>
  <si>
    <t>ISBT Donation Number</t>
  </si>
  <si>
    <t>Request/Delivery Number</t>
  </si>
  <si>
    <t>Transport Credit Request Form</t>
  </si>
  <si>
    <t>D022</t>
  </si>
  <si>
    <t>RBCCMV</t>
  </si>
  <si>
    <t>RBCDAR</t>
  </si>
  <si>
    <t>RBCDAT</t>
  </si>
  <si>
    <t>RBCIRR</t>
  </si>
  <si>
    <t>RBCPAC</t>
  </si>
  <si>
    <t>RBCREC</t>
  </si>
  <si>
    <t>RBCSEU</t>
  </si>
  <si>
    <t>RBCUAB</t>
  </si>
  <si>
    <t>RBCWRC</t>
  </si>
  <si>
    <t>PlateletCMV</t>
  </si>
  <si>
    <t>PlateletDAP</t>
  </si>
  <si>
    <t>PlateletHLA</t>
  </si>
  <si>
    <t>PlateletHPA</t>
  </si>
  <si>
    <t>PlateletIRR</t>
  </si>
  <si>
    <t>PlateletPAC</t>
  </si>
  <si>
    <t>PlateletREC</t>
  </si>
  <si>
    <t>PlateletSEU</t>
  </si>
  <si>
    <t>FFPDAF</t>
  </si>
  <si>
    <t>FFPPAC</t>
  </si>
  <si>
    <t>FFPREC</t>
  </si>
  <si>
    <t>CryoDAC</t>
  </si>
  <si>
    <t>CryoPAC</t>
  </si>
  <si>
    <t>CryoREC</t>
  </si>
  <si>
    <t>Hole/Tear in Bag</t>
  </si>
  <si>
    <t>Port Problem</t>
  </si>
  <si>
    <t>Damaged/Contaminated in Transit</t>
  </si>
  <si>
    <t>Discoloured/Lipaemic/White Flakes</t>
  </si>
  <si>
    <t>Labelling/Barcode Error</t>
  </si>
  <si>
    <t>Cold Chain / Wrong PCMs Used</t>
  </si>
  <si>
    <t>Short Expiry</t>
  </si>
  <si>
    <t>Cold chain error/Wrong PCMs Used</t>
  </si>
  <si>
    <t>Adval: CMV</t>
  </si>
  <si>
    <t>Cold chain error / wrong PCMs used</t>
  </si>
  <si>
    <t>DAG</t>
  </si>
  <si>
    <t>SEU = Short Expiry</t>
  </si>
  <si>
    <t>SEU</t>
  </si>
  <si>
    <t>Pack Number if applicable</t>
  </si>
  <si>
    <t>GranCMV</t>
  </si>
  <si>
    <t>GranDAG</t>
  </si>
  <si>
    <t>GranDAT</t>
  </si>
  <si>
    <t>GranPAC</t>
  </si>
  <si>
    <t>GranREC</t>
  </si>
  <si>
    <t>GranSEU</t>
  </si>
  <si>
    <t>P816</t>
  </si>
  <si>
    <t>H140</t>
  </si>
  <si>
    <t>Midland Metropolitan University Hospital</t>
  </si>
  <si>
    <t>P815</t>
  </si>
  <si>
    <t>Cleveland Clinic</t>
  </si>
  <si>
    <t>04333</t>
  </si>
  <si>
    <t>RED CELLS THAWED/ WASHED LD CLOSED SYSTEM PREPN (0072)</t>
  </si>
  <si>
    <t>RED CELLS, Washed LD (Manual Preparation in SAGM)</t>
  </si>
  <si>
    <t>PLATELETS, APHERESIS, LD PACK 1</t>
  </si>
  <si>
    <t>PLATELETS, APHERESIS, LD PACK 2</t>
  </si>
  <si>
    <t>PLATELETS, APHERESIS, LD PACK 3</t>
  </si>
  <si>
    <t>PLATELETS, POOLED, LD</t>
  </si>
  <si>
    <t>PLATELETS, APHERESIS, LD (SINGLE UNIT)</t>
  </si>
  <si>
    <t>PLATELETS APHERESIS IN  ADDITIVE SOLUTION LD PACK 1 (0421)</t>
  </si>
  <si>
    <t>PLATELETS APHERESIS IN  ADDITIVE SOLUTION LD PACK 2 (0422)</t>
  </si>
  <si>
    <t>PLATELETS APHERESIS IN  ADDITIVE SOLUTION LD PACK 3 (0423)</t>
  </si>
  <si>
    <t>PLATELETS APHERESIS IN  ADDITIVE SOLUTION (Single Unit) (0429)</t>
  </si>
  <si>
    <t>PLATELETS APHERESIS LD PACK 1 (0451)</t>
  </si>
  <si>
    <t>PLATELETS APHERESIS LD  PACK 2 (0452)</t>
  </si>
  <si>
    <t>PLATELETS APHERESIS LD  PACK 3 (0453)</t>
  </si>
  <si>
    <t>PLATELETS APHERESIS LD  (Single Unit) (0459)</t>
  </si>
  <si>
    <t>RED CELLS IN ADDITIVE SOLUTION, LD FOR NEONATAL USE PACK 1 (0B21)</t>
  </si>
  <si>
    <t>RED CELLS IN ADDITIVE SOLUTION, LD FOR NEONATAL USE PACK 2 (0B22)</t>
  </si>
  <si>
    <t>RED CELLS IN ADDITIVE SOLUTION, LD FOR NEONATAL USE PACK 3 (0B23)</t>
  </si>
  <si>
    <t>RED CELLS IN ADDITIVE SOLUTION, LD FOR NEONATAL USE PACK 4 (0B24)</t>
  </si>
  <si>
    <t>RED CELLS IN ADDITIVE SOLUTION, LD FOR NEONATAL USE PACK 5 (0B25)</t>
  </si>
  <si>
    <t>RED CELLS IN ADDITIVE SOLUTION, LD NEONATAL USE PACK 6 (0B26)</t>
  </si>
  <si>
    <t>PLATELETS POOLED IN ADDITIVE SOLUTION AND PLASMS LD (0E83)</t>
  </si>
  <si>
    <t>PLATELETS IN PLASMA AND ADDITIVE SOLUTION, LD FOR NEONATAL USE PACK 1</t>
  </si>
  <si>
    <t>PLATELETS IN PLASMA AND ADDITIVE SOLUTION, LD FOR NEONATAL USE PACK 2</t>
  </si>
  <si>
    <t>PLATELETS IN PLASMA AND ADDITIVE SOLUTION, LD FOR NEONATAL USE PACK 3</t>
  </si>
  <si>
    <t>PLATELETS IN PLASMA AND ADDITIVE SOLUTION, LD FOR NEONATAL USE PACK 4</t>
  </si>
  <si>
    <t>PLATELETS IN PLASMA AND ADDITIVE SOLUTION, LD FOR NEONATAL USE PACK 5</t>
  </si>
  <si>
    <t>PLATELETS IN PLASMA AND ADDITIVE SOLUTION, LD FOR NEONATAL USE PACK 6</t>
  </si>
  <si>
    <t>PLATELETS IN PLASMA AND ADDITIVE SOLUTION, LD FOR NEONATAL USE PACK 7</t>
  </si>
  <si>
    <t>PLATELETS IN PLASMA AND ADDITIVE SOLUTION, LD FOR NEONATAL USE PACK 8</t>
  </si>
  <si>
    <t>PLATELETS, APHERESIS, LD FOR NEONATAL USE PACK 1</t>
  </si>
  <si>
    <t>PLATELETS, APHERESIS, LD FOR NEONATAL USE PACK 2</t>
  </si>
  <si>
    <t>PLATELETS, APHERESIS, LD FOR NEONATAL USE PACK 3</t>
  </si>
  <si>
    <t>PLATELETS, APHERESIS, LD FOR NEONATAL USE PACK 4</t>
  </si>
  <si>
    <t>PLATELETS, APHERESIS, LD FOR NEONATAL USE PACK 5</t>
  </si>
  <si>
    <t>PLATELETS, APHERESIS, LD FOR NEONATAL USE PACK 6</t>
  </si>
  <si>
    <t>PLATELETS, APHERESIS, LD FOR NEONATAL USE PACK 7</t>
  </si>
  <si>
    <t>PLATELETS, APHERESIS, LD FOR NEONATAL USE PACK 8</t>
  </si>
  <si>
    <t>PLATELETS, APHERESIS, LD FOR NEONATAL USE PACK 9</t>
  </si>
  <si>
    <t>PLATELETS, APHERESIS, LD FOR NEONATAL USE PACK 10</t>
  </si>
  <si>
    <t>PLATELETS, APHERESIS, LD FOR NEONATAL USE PACK 11</t>
  </si>
  <si>
    <t>PLATELETS, APHERESIS, LD FOR NEONATAL USE PACK 12</t>
  </si>
  <si>
    <t>RED CELLS IN ADDITIVE SOLUTION, LD FOR NEONATAL AND INFANTS (0X25)</t>
  </si>
  <si>
    <t>WHOLE BLOOD (CPDA1) AUTOLOGOUS</t>
  </si>
  <si>
    <t>RED CELLS Washed LD Irradiated (Manual Preparation in SAGM)</t>
  </si>
  <si>
    <t>LEUCOCYTES, BUFFY COAT, IRRADIATED (G351)</t>
  </si>
  <si>
    <t>GRANULOCYTE, POOLED IN ADDITIVE SOLUTION/PLASMA MIX, IRRADIATED (G355)</t>
  </si>
  <si>
    <t>PLATELETS, APHERESIS, LD, IRRADIATED PACK 1</t>
  </si>
  <si>
    <t>PLATELETS, APHERESIS, LD, IRRADIATED PACK 2</t>
  </si>
  <si>
    <t>PLATELETS, APHERESIS, LD, IRRADIATED PACK 3</t>
  </si>
  <si>
    <t>PLATELETS, POOLED, LD, EXTENDED LIFE, IRRADIATED (G376)</t>
  </si>
  <si>
    <t>PLATELETS, POOLED, LD, IRRADIATED</t>
  </si>
  <si>
    <t>PLATELETS, APHERESIS, LD, IRRADIATED (SINGLE UNIT)</t>
  </si>
  <si>
    <t>PLATELETS POOLED IN ADDITIVE SOLUTION AND PLASMA, LD, IRRADIATED</t>
  </si>
  <si>
    <t>PLATELETS APHERESIS IN ADDITIVE SOLUTION LD, IRRADIATED PACK 1</t>
  </si>
  <si>
    <t>PLATELETS APHERESIS IN ADDITIVE  SOLUTION LD, IRRADIATED PACK 2</t>
  </si>
  <si>
    <t>PLATELETS APHERESIS IN ADDITIVE  SOLUTION LD, IRRADIATED, PACK 3 (G423)</t>
  </si>
  <si>
    <t>PLATELETS APHERESIS IN ADDITIVE  SOLUTION LD, IRRADIATED (SINGLE UNIT) (G429)</t>
  </si>
  <si>
    <t>PLATELETS, APHERESIS, LD, IRRADIATED PACK 1 (G451)</t>
  </si>
  <si>
    <t>PLATELETS, APHERESIS, LD,  IRRADIATED PACK 2 (G452)</t>
  </si>
  <si>
    <t>PLATELETS, APHERESIS, LD, IRRADIATED PACK 3 (G453)</t>
  </si>
  <si>
    <t>PLATELETS, APHERESIS, LD, IRRADIATED (Single Unit) (G459)</t>
  </si>
  <si>
    <t>RED CELLS IN ADDITIVE SOLUTION, LD IRRADIATED, FOR NEONATAL USE PACK 1 (GB21)</t>
  </si>
  <si>
    <t>RED CELLS IN ADDITIVE SOLUTION, LD IRRADIATED, FOR NEONATAL USE PACK 2 (GB22)</t>
  </si>
  <si>
    <t>RED CELLS IN ADDITIVE SOLUTION, LD IRRADIATED, FOR NEONATAL USE PACK 3 (GB23)</t>
  </si>
  <si>
    <t>RED CELLS IN ADDITIVE SOLUTION, LD IRRADIATED, FOR NEONATAL USE PACK 4 (GB24)</t>
  </si>
  <si>
    <t>RED CELLS IN ADDITIVE SOLUTION, LD IRRADIATED, FOR NEONATAL USE PACK 5 (GB25)</t>
  </si>
  <si>
    <t>RED CELLS IN ADDITIVE SOLUTION, LD IRRADIATED, FOR NEONATAL USE PACK 6 (GB26)</t>
  </si>
  <si>
    <t>PLATELETS POOLED IN ADDITIVE SOLUTION AND PLASMA, LD, IRRADIATED (GE83)</t>
  </si>
  <si>
    <t>PLATELETS, HYPERCONCENTRATED, LD FOR INTRA-UTERINE TRANSFUSION (GN81)</t>
  </si>
  <si>
    <t>PLATELETS IN PLASMA AND ADDITIVE SOLUTION, LD IRRADIATED, FOR NEONATAL USE PACK 1</t>
  </si>
  <si>
    <t>PLATELETS IN PLASMA AND ADDITIVE SOLUTION, LD IRRADIATED, FOR NEONATAL USE PACK 2</t>
  </si>
  <si>
    <t>PLATELETS IN PLASMA AND ADDITIVE SOLUTION, LD IRRADIATED, FOR NEONATAL USE PACK 3</t>
  </si>
  <si>
    <t>PLATELETS IN PLASMA AND ADDITIVE SOLUTION, LD IRRADIATED, FOR NEONATAL USE PACK 4</t>
  </si>
  <si>
    <t>PLATELETS IN PLASMA AND ADDITIVE SOLUTION, LD IRRADIATED, FOR NEONATAL USE PACK 5</t>
  </si>
  <si>
    <t>PLATELETS IN PLASMA AND ADDITIVE SOLUTION, LD IRRADIATED, FOR NEONATAL USE PACK 6</t>
  </si>
  <si>
    <t>PLATELETS IN PLASMA AND ADDITIVE SOLUTION, LD IRRADIATED, FOR NEONATAL USE PACK 7</t>
  </si>
  <si>
    <t>PLATELETS IN PLASMA AND ADDITIVE SOLUTION, LD IRRADIATED, FOR NEONATAL USE PACK 8</t>
  </si>
  <si>
    <t>PLATELETS, APHERESIS, LD IRRADIATED FOR NEONATAL USE 5 DAY EXPIRY PACK 1</t>
  </si>
  <si>
    <t>PLATELETS, APHERESIS, LD IRRADIATED FOR NEONATAL USE 5 DAY EXPIRY PACK 2</t>
  </si>
  <si>
    <t>PLATELETS, APHERESIS, LD IRRADIATED FOR NEONATAL USE 5 DAY EXPIRY PACK 3</t>
  </si>
  <si>
    <t>PLATELETS, APHERESIS, LD IRRADIATED FOR NEONATAL USE 5 DAY EXPIRY PACK 4</t>
  </si>
  <si>
    <t>PLATELETS, APHERESIS, LD IRRADIATED FOR NEONATAL USE 5 DAY EXPIRY PACK 5</t>
  </si>
  <si>
    <t>PLATELETS, APHERESIS, LD IRRADIATED FOR NEONATAL USE 5 DAY EXPIRY PACK 6</t>
  </si>
  <si>
    <t>PLATELETS, APHERESIS, LD IRRADIATED FOR NEONATAL USE 5 DAY EXPIRY PACK 7</t>
  </si>
  <si>
    <t>PLATELETS, APHERESIS, LD IRRADIATED FOR NEONATAL USE 5 DAY EXPIRY PACK 8</t>
  </si>
  <si>
    <t>PLATELETS, APHERESIS, LD IRRADIATED FOR NEONATAL USE 5 DAY EXPIRY PACK 9</t>
  </si>
  <si>
    <t>PLATELETS, APHERESIS, LD IRRADIATED FOR NEONATAL USE 5 DAY EXPIRY PACK 10</t>
  </si>
  <si>
    <t>PLATELETS, APHERESIS, LD IRRADIATED FOR NEONATAL USE 5 DAY EXPIRY PACK 11</t>
  </si>
  <si>
    <t>PLATELETS, APHERESIS, LD IRRADIATED FOR NEONATAL USE 5 DAY EXPIRY PACK 12</t>
  </si>
  <si>
    <t>RED CELLS (CPD), LD, IRRADIATED FOR NEONATAL EXCHANGE TRANSFUSION (GX22)</t>
  </si>
  <si>
    <t>RED CELLS IN ADDITIVE SOLUTION, LD FOR NEONATES AND INFANTS, IRRADIATED (GX25)</t>
  </si>
  <si>
    <t>RED CELLS FOR INTRAUTERINE TRANSFUSION, LD, IRRADIATED (CPD) (GY35)</t>
  </si>
  <si>
    <t>PLATELETS, POOLED, LD, EXTENDED LIFE (L376)</t>
  </si>
  <si>
    <t>CRYOPRECIPITATE, LD FOR NEONATAL USE (L534)</t>
  </si>
  <si>
    <t>FRESH FROZEN PLASMA, LD (SINGLE UNIT) (L553)</t>
  </si>
  <si>
    <t>FRESH FROZEN PLASMA, LD (PACK 1) (L554)</t>
  </si>
  <si>
    <t>FRESH FROZEN PLASMA, LD (PACK 2) (L555)</t>
  </si>
  <si>
    <t>CRYOPRECIPITATE POOLED, LD (L571)</t>
  </si>
  <si>
    <t>FRESH FROZEN PLASMA, LD (Whole Blood) (LF15)</t>
  </si>
  <si>
    <t>FRESH FROZEN PLASMA, LD FOR NEONATAL USE PACK 1</t>
  </si>
  <si>
    <t>FRESH FROZEN PLASMA, LD FOR NEONATAL USE PACK 2</t>
  </si>
  <si>
    <t>FRESH FROZEN PLASMA, LD FOR NEONATAL USE PACK 3</t>
  </si>
  <si>
    <t>FRESH FROZEN PLASMA, LD FOR NEONATAL USE PACK 4</t>
  </si>
  <si>
    <t>FRESH FROZEN PLASMA, LD FOR NEONATAL USE PACK 5</t>
  </si>
  <si>
    <t>FRESH FROZEN PLASMA, LD FOR NEONATAL USE PACK 6</t>
  </si>
  <si>
    <t>FRESH FROZEN PLASMA, LD FOR NEONATAL USE PACK 7</t>
  </si>
  <si>
    <t>FRESH FROZEN PLASMA, LD FOR NEONATAL USE PACK 8</t>
  </si>
  <si>
    <t>FRESH FROZEN PLASMA, LD FOR NEONATAL USE PACK 9</t>
  </si>
  <si>
    <t>FRESH FROZEN PLASMA, LD FOR NEONATAL USE PACK 10</t>
  </si>
  <si>
    <t>FRESH FROZEN PLASMA, LD FOR NEONATAL USE PACK 11</t>
  </si>
  <si>
    <t>FRESH FROZEN PLASMA, LD FOR NEONATAL USE PACK 12</t>
  </si>
  <si>
    <t>06460</t>
  </si>
  <si>
    <t>RED CELLS THAWED AND WASHED, LD, MANUAL PREPARATION</t>
  </si>
  <si>
    <t>0071</t>
  </si>
  <si>
    <t>30075</t>
  </si>
  <si>
    <t>PLATELETS, APHERESIS, LD, REDUCED DOSE PACK 1</t>
  </si>
  <si>
    <t>0471</t>
  </si>
  <si>
    <t>30076</t>
  </si>
  <si>
    <t>PLATELETS, APHERESIS, LD, REDUCED DOSE PACK 2</t>
  </si>
  <si>
    <t>0472</t>
  </si>
  <si>
    <t>30077</t>
  </si>
  <si>
    <t>PLATELETS, APHERESIS, LD, REDUCED DOSE PACK 3</t>
  </si>
  <si>
    <t>0473</t>
  </si>
  <si>
    <t>30078</t>
  </si>
  <si>
    <t>PLATELETS, APHERESIS, LD, REDUCED DOSE PACK 4</t>
  </si>
  <si>
    <t>0474</t>
  </si>
  <si>
    <t>30071</t>
  </si>
  <si>
    <t>PLATELETS, APHERESIS, LD, REDUCED DOSE, IRRADIATED PACK 1</t>
  </si>
  <si>
    <t>G471</t>
  </si>
  <si>
    <t>30072</t>
  </si>
  <si>
    <t>PLATELETS, APHERESIS, LD, REDUCED DOSE, IRRADIATED PACK 2</t>
  </si>
  <si>
    <t>G472</t>
  </si>
  <si>
    <t>30073</t>
  </si>
  <si>
    <t>PLATELETS, APHERESIS, LD, REDUCED DOSE, IRRADIATED PACK 3</t>
  </si>
  <si>
    <t>G473</t>
  </si>
  <si>
    <t>30074</t>
  </si>
  <si>
    <t>PLATELETS, APHERESIS, LD, REDUCED DOSE, IRRADIATED PACK 4</t>
  </si>
  <si>
    <t>G474</t>
  </si>
  <si>
    <t>30091</t>
  </si>
  <si>
    <t>PLATELETS IN PLASMA AND ADDITIVE SOLUTION, LD FOR NEONATAL USE, 5 DAY EXPIRY PACK 1</t>
  </si>
  <si>
    <t>0S31</t>
  </si>
  <si>
    <t>30092</t>
  </si>
  <si>
    <t>PLATELETS IN PLASMA AND ADDITIVE SOLUTION, LD FOR NEONATAL USE, 5 DAY EXPIRY PACK 2</t>
  </si>
  <si>
    <t>0S32</t>
  </si>
  <si>
    <t>30093</t>
  </si>
  <si>
    <t>PLATELETS IN PLASMA AND ADDITIVE SOLUTION, LD FOR NEONATAL USE, 5 DAY EXPIRY PACK 3</t>
  </si>
  <si>
    <t>0S33</t>
  </si>
  <si>
    <t>30094</t>
  </si>
  <si>
    <t>PLATELETS IN PLASMA AND ADDITIVE SOLUTION, LD FOR NEONATAL USE, 5 DAY EXPIRY PACK 4</t>
  </si>
  <si>
    <t>0S34</t>
  </si>
  <si>
    <t>30095</t>
  </si>
  <si>
    <t>PLATELETS IN PLASMA AND ADDITIVE SOLUTION, LD FOR NEONATAL USE, 5 DAY EXPIRY PACK 5</t>
  </si>
  <si>
    <t>0S35</t>
  </si>
  <si>
    <t>30096</t>
  </si>
  <si>
    <t>PLATELETS IN PLASMA AND ADDITIVE SOLUTION, LD FOR NEONATAL USE, 5 DAY EXPIRY PACK 6</t>
  </si>
  <si>
    <t>0S36</t>
  </si>
  <si>
    <t>30097</t>
  </si>
  <si>
    <t>PLATELETS IN PLASMA AND ADDITIVE SOLUTION, LD FOR NEONATAL USE, 5 DAY EXPIRY PACK 7</t>
  </si>
  <si>
    <t>0S37</t>
  </si>
  <si>
    <t>30098</t>
  </si>
  <si>
    <t>PLATELETS IN PLASMA AND ADDITIVE SOLUTION, LD FOR NEONATAL USE, 5 DAY EXPIRY PACK 8</t>
  </si>
  <si>
    <t>0S38</t>
  </si>
  <si>
    <t>30081</t>
  </si>
  <si>
    <t>GS31</t>
  </si>
  <si>
    <t>30082</t>
  </si>
  <si>
    <t>GS32</t>
  </si>
  <si>
    <t>30083</t>
  </si>
  <si>
    <t>GS33</t>
  </si>
  <si>
    <t>30084</t>
  </si>
  <si>
    <t>GS34</t>
  </si>
  <si>
    <t>30085</t>
  </si>
  <si>
    <t>GS35</t>
  </si>
  <si>
    <t>30086</t>
  </si>
  <si>
    <t>GS36</t>
  </si>
  <si>
    <t>30087</t>
  </si>
  <si>
    <t>GS37</t>
  </si>
  <si>
    <t>30088</t>
  </si>
  <si>
    <t>GS38</t>
  </si>
  <si>
    <t>Scottish National Blood Transfusion Service</t>
  </si>
  <si>
    <t>Raigmore Hospital</t>
  </si>
  <si>
    <t>Dundee BTC</t>
  </si>
  <si>
    <t>Northern Ireland Blood Transfusion Service</t>
  </si>
  <si>
    <t>Welsh Blood Service Talbot Green</t>
  </si>
  <si>
    <t>West of Scotland BTS</t>
  </si>
  <si>
    <t>Aberdeen and North East Hospital</t>
  </si>
  <si>
    <t>Medical and General Supplies Blood Supply Team</t>
  </si>
  <si>
    <t>BTSB Dublin</t>
  </si>
  <si>
    <t>Welsh Blood Service Wrexham</t>
  </si>
  <si>
    <t>Pinderfields Hospital</t>
  </si>
  <si>
    <t>The York Hospital</t>
  </si>
  <si>
    <t>Nuffield Health Leeds Hospital</t>
  </si>
  <si>
    <t>Barnsley Hospital</t>
  </si>
  <si>
    <t>Chesterfield Royal Hospital</t>
  </si>
  <si>
    <t>Leicester Royal Infirmary</t>
  </si>
  <si>
    <t>Nottingham City Hospital</t>
  </si>
  <si>
    <t>Queens Medical Centre, Nottingham</t>
  </si>
  <si>
    <t>Rotherham Hospital</t>
  </si>
  <si>
    <t>Bassetlaw Hospital</t>
  </si>
  <si>
    <t>SPIRE Nottingham Hospital.</t>
  </si>
  <si>
    <t>Birmingham Childrens Hospital</t>
  </si>
  <si>
    <t>The County Hospital, Hereford</t>
  </si>
  <si>
    <t>Robert Jones and Agnes Hunt Orthopaedic Hospital</t>
  </si>
  <si>
    <t>Queen Elizabeth Hospital Birmingham</t>
  </si>
  <si>
    <t>County Hospital Stafford</t>
  </si>
  <si>
    <t>Nuffield Health Shrewsbury Hospital</t>
  </si>
  <si>
    <t>Royal Stoke University Hospital</t>
  </si>
  <si>
    <t>University Hospital Coventry</t>
  </si>
  <si>
    <t>Nuffield Health Warwickshire Hospital</t>
  </si>
  <si>
    <t>Nuffield Health Wolverhampton Hospital</t>
  </si>
  <si>
    <t>H110</t>
  </si>
  <si>
    <t>Ramsay West Midlands Hospital</t>
  </si>
  <si>
    <t>H111</t>
  </si>
  <si>
    <t>Ramsay Rowley Hospital</t>
  </si>
  <si>
    <t>Euxton Hall Hospital</t>
  </si>
  <si>
    <t>Oaklands Hospital</t>
  </si>
  <si>
    <t>Royal Albert Edward Infirmary</t>
  </si>
  <si>
    <t>Manchester University NHS Foundation Trust</t>
  </si>
  <si>
    <t>The Doctors Laboratory Salford</t>
  </si>
  <si>
    <t>Chorley and Ribble General Hospital</t>
  </si>
  <si>
    <t>Alder Hey Children's NHS Foundation Trust</t>
  </si>
  <si>
    <t>Southport and Formby Districy General Hospital</t>
  </si>
  <si>
    <t>University Hospital of North Durham</t>
  </si>
  <si>
    <t>Nuffield Health Newcastle-upon-Tyne Hospital</t>
  </si>
  <si>
    <t>The James Cook University Hospital</t>
  </si>
  <si>
    <t>University Hospital of North Tees</t>
  </si>
  <si>
    <t>University Hospital Lewisham</t>
  </si>
  <si>
    <t>Tunbridge Wells Hospital</t>
  </si>
  <si>
    <t>Queen Mary's Hospital (Sidcup)</t>
  </si>
  <si>
    <t>St Thomas Hospital</t>
  </si>
  <si>
    <t>St George's Hospital</t>
  </si>
  <si>
    <t>Croydon University Hospital</t>
  </si>
  <si>
    <t>St Helier Hospital</t>
  </si>
  <si>
    <t>St Richard's Hospital</t>
  </si>
  <si>
    <t>Nuffield Health Cambridge Hospital</t>
  </si>
  <si>
    <t>Peterborough City Hospital</t>
  </si>
  <si>
    <t>Basildon University Hospital</t>
  </si>
  <si>
    <t>Colchester Hospital</t>
  </si>
  <si>
    <t>Homerton University Hospital</t>
  </si>
  <si>
    <t>Princess Alexandra Hospital</t>
  </si>
  <si>
    <t>Newham General Hospital</t>
  </si>
  <si>
    <t>Southend University Hospital</t>
  </si>
  <si>
    <t>St Bartholomew's Hospital</t>
  </si>
  <si>
    <t>Nuffield Health Brentwood Hospital</t>
  </si>
  <si>
    <t>SPIRE St Anthony's Hospital</t>
  </si>
  <si>
    <t>Nuffield Health Woking Hospital</t>
  </si>
  <si>
    <t>Circle Health Group The Mount Alvernia Hospital</t>
  </si>
  <si>
    <t>Nuffield Health Brighton Hospital</t>
  </si>
  <si>
    <t>Nuffield Health Parkside Hospital</t>
  </si>
  <si>
    <t>Circle Health Group The Sloane Hospital</t>
  </si>
  <si>
    <t>Nuffield Health Tunbridge Wells Hospital</t>
  </si>
  <si>
    <t>Royal Brompton Hospital</t>
  </si>
  <si>
    <t>Ealing Hospital</t>
  </si>
  <si>
    <t>Great Ormond Street Hospital</t>
  </si>
  <si>
    <t>Hospital of St John and St Elizabeth</t>
  </si>
  <si>
    <t>St Mary's Hospital (Paddington)</t>
  </si>
  <si>
    <t>West Middlesex University Hospital</t>
  </si>
  <si>
    <t>SPIRE Cambridge Lea Hospital</t>
  </si>
  <si>
    <t>SPIRE Centennial Park Pathology</t>
  </si>
  <si>
    <t>St Mary's Hospital (Isle of Wight)</t>
  </si>
  <si>
    <t>Queen Alexandra Hospital (Portsmouth)</t>
  </si>
  <si>
    <t>SPIRE Southampton Hospital</t>
  </si>
  <si>
    <t>Jersey General Hospital</t>
  </si>
  <si>
    <t>Princess Elizabeth Hospital (Guernsey)</t>
  </si>
  <si>
    <t>Nuffield Health Plymouth Hospital</t>
  </si>
  <si>
    <t>Musgrove Park Hospital</t>
  </si>
  <si>
    <t>Royal United Hospital Bath</t>
  </si>
  <si>
    <t>Nuffield Health Bristol</t>
  </si>
  <si>
    <t>Nuffield Health The Manor Hospital</t>
  </si>
  <si>
    <t>The John Radcliffe Hospital</t>
  </si>
  <si>
    <t>Milton Keynes University Hospital</t>
  </si>
  <si>
    <t xml:space="preserve">Circle Health Group The Ridgeway Hospital </t>
  </si>
  <si>
    <t>Nuffield Health Cheltenham Hospital</t>
  </si>
  <si>
    <t>9906</t>
  </si>
  <si>
    <t>9910</t>
  </si>
  <si>
    <t>9917</t>
  </si>
  <si>
    <t>9918</t>
  </si>
  <si>
    <t>9921</t>
  </si>
  <si>
    <t>9923</t>
  </si>
  <si>
    <t>9924</t>
  </si>
  <si>
    <t>9926</t>
  </si>
  <si>
    <t>9930</t>
  </si>
  <si>
    <t>9952</t>
  </si>
  <si>
    <t>NHSBT Informed</t>
  </si>
  <si>
    <t>DAG = Damaged Granulocytes</t>
  </si>
  <si>
    <r>
      <rPr>
        <b/>
        <sz val="11"/>
        <color theme="1"/>
        <rFont val="Arial"/>
        <family val="2"/>
      </rPr>
      <t>1. Pulse Code:</t>
    </r>
    <r>
      <rPr>
        <sz val="11"/>
        <color theme="1"/>
        <rFont val="Arial"/>
        <family val="2"/>
      </rPr>
      <t xml:space="preserve"> Pulse code for the hospital that ordered the unit from NHSBT.</t>
    </r>
  </si>
  <si>
    <r>
      <rPr>
        <b/>
        <sz val="11"/>
        <color theme="1"/>
        <rFont val="Arial"/>
        <family val="2"/>
      </rPr>
      <t>2. ISBT Donation Number:</t>
    </r>
    <r>
      <rPr>
        <sz val="11"/>
        <color theme="1"/>
        <rFont val="Arial"/>
        <family val="2"/>
      </rPr>
      <t xml:space="preserve"> Component unit number of the credit request. The unit number and check digit must not have spaces between digits. </t>
    </r>
  </si>
  <si>
    <r>
      <rPr>
        <b/>
        <sz val="11"/>
        <color theme="1"/>
        <rFont val="Arial"/>
        <family val="2"/>
      </rPr>
      <t>3. Product Type:</t>
    </r>
    <r>
      <rPr>
        <sz val="11"/>
        <color theme="1"/>
        <rFont val="Arial"/>
        <family val="2"/>
      </rPr>
      <t xml:space="preserve"> Select Red Cells, Platelets, FFP, Cryo, or Granulocytes.</t>
    </r>
  </si>
  <si>
    <r>
      <rPr>
        <b/>
        <sz val="11"/>
        <color theme="1"/>
        <rFont val="Arial"/>
        <family val="2"/>
      </rPr>
      <t>4. Credit Code:</t>
    </r>
    <r>
      <rPr>
        <sz val="11"/>
        <color theme="1"/>
        <rFont val="Arial"/>
        <family val="2"/>
      </rPr>
      <t xml:space="preserve"> Select the code that best describes why the credit is being claimed. </t>
    </r>
  </si>
  <si>
    <r>
      <rPr>
        <b/>
        <sz val="11"/>
        <color theme="1"/>
        <rFont val="Arial"/>
        <family val="2"/>
      </rPr>
      <t>5. Credit Reason:</t>
    </r>
    <r>
      <rPr>
        <sz val="11"/>
        <color theme="1"/>
        <rFont val="Arial"/>
        <family val="2"/>
      </rPr>
      <t xml:space="preserve"> Select the specific reason for the credit request.</t>
    </r>
  </si>
  <si>
    <r>
      <rPr>
        <b/>
        <sz val="11"/>
        <color theme="1"/>
        <rFont val="Arial"/>
        <family val="2"/>
      </rPr>
      <t>6. Expiry Date:</t>
    </r>
    <r>
      <rPr>
        <sz val="11"/>
        <color theme="1"/>
        <rFont val="Arial"/>
        <family val="2"/>
      </rPr>
      <t xml:space="preserve"> Enter the expiry date of the unit you want to claim a credit for. The expiry date format that should be used is dd/mm/yyyy. </t>
    </r>
  </si>
  <si>
    <r>
      <rPr>
        <b/>
        <sz val="11"/>
        <color theme="1"/>
        <rFont val="Arial"/>
        <family val="2"/>
      </rPr>
      <t>7. Returned:</t>
    </r>
    <r>
      <rPr>
        <sz val="11"/>
        <color theme="1"/>
        <rFont val="Arial"/>
        <family val="2"/>
      </rPr>
      <t xml:space="preserve"> If the unit was returned to NHSBT select yes, otherwise select no.</t>
    </r>
  </si>
  <si>
    <r>
      <rPr>
        <b/>
        <sz val="11"/>
        <color theme="1"/>
        <rFont val="Arial"/>
        <family val="2"/>
      </rPr>
      <t>8. NHSBT Informed:</t>
    </r>
    <r>
      <rPr>
        <sz val="11"/>
        <color theme="1"/>
        <rFont val="Arial"/>
        <family val="2"/>
      </rPr>
      <t xml:space="preserve"> If the credit request reason has already been discussed with NHSBT then select yes; otherwise select no. </t>
    </r>
  </si>
  <si>
    <r>
      <rPr>
        <b/>
        <sz val="11"/>
        <color theme="1"/>
        <rFont val="Arial"/>
        <family val="2"/>
      </rPr>
      <t xml:space="preserve">9. Pack Number: </t>
    </r>
    <r>
      <rPr>
        <sz val="11"/>
        <color theme="1"/>
        <rFont val="Arial"/>
        <family val="2"/>
      </rPr>
      <t>State pack number of unit, if applicable. This is important for donation numbers that are associated with multiple packs (eg. neonatal red cells, apheresis platelets).</t>
    </r>
  </si>
  <si>
    <t>3. The unit number and expiry date must be entered manually by typing these into the credit form. Users should not scan component barcodes directly into the credit form.</t>
  </si>
  <si>
    <t>5. The user will need to clear all fields (except Pulse code) on the form between each credit submission.</t>
  </si>
  <si>
    <t>6. Copying and pasting information into the form is not advised as this may prevent the appropriate validation being performed.</t>
  </si>
  <si>
    <t xml:space="preserve">7. If any credit requests are not valid or further information is required an NHSBT Customer Service Manager will contact you. </t>
  </si>
  <si>
    <t>8. Component credit requests must be submitted within 90 days of the unit expiry date. Transport related credit requests must be submitted within 90 days of the delivery date. Any credit requests received beyond 90 days will automatically be rejected.</t>
  </si>
  <si>
    <r>
      <t xml:space="preserve">9. Any users experiencing difficulties completing or submitting the form should contact NHSBT Hospital Customer Services by emailing: </t>
    </r>
    <r>
      <rPr>
        <sz val="11"/>
        <color rgb="FF0000FF"/>
        <rFont val="Arial"/>
        <family val="2"/>
      </rPr>
      <t>nhsbtcustomerservice@nhsbt.nhs.uk</t>
    </r>
    <r>
      <rPr>
        <sz val="11"/>
        <color theme="1"/>
        <rFont val="Arial"/>
        <family val="2"/>
      </rPr>
      <t xml:space="preserve"> </t>
    </r>
  </si>
  <si>
    <t>1. Only one component or one delivery charge can be claimed for with each credit form submission (for example, a credit request for 3 different components will require 3 credit request forms to be submitted).</t>
  </si>
  <si>
    <t>2. There is no requirement to collate credit requests prior to submitting a form. Individual credit requests can be submitted when required.</t>
  </si>
  <si>
    <t>Product Request Form</t>
  </si>
  <si>
    <t>Transport Request Form</t>
  </si>
  <si>
    <r>
      <rPr>
        <b/>
        <sz val="11"/>
        <color theme="1"/>
        <rFont val="Arial"/>
        <family val="2"/>
      </rPr>
      <t xml:space="preserve">2. Request/Delivery Number: </t>
    </r>
    <r>
      <rPr>
        <sz val="11"/>
        <color theme="1"/>
        <rFont val="Arial"/>
        <family val="2"/>
      </rPr>
      <t>Enter the order number for the delivery charge credit request (only applicable for the transport request form).</t>
    </r>
  </si>
  <si>
    <r>
      <rPr>
        <b/>
        <sz val="11"/>
        <color theme="1"/>
        <rFont val="Arial"/>
        <family val="2"/>
      </rPr>
      <t>3. Credit Code:</t>
    </r>
    <r>
      <rPr>
        <sz val="11"/>
        <color theme="1"/>
        <rFont val="Arial"/>
        <family val="2"/>
      </rPr>
      <t xml:space="preserve"> Select the code that best describes why the credit is being claimed. </t>
    </r>
  </si>
  <si>
    <r>
      <rPr>
        <b/>
        <sz val="11"/>
        <color theme="1"/>
        <rFont val="Arial"/>
        <family val="2"/>
      </rPr>
      <t>4. Credit Reason:</t>
    </r>
    <r>
      <rPr>
        <sz val="11"/>
        <color theme="1"/>
        <rFont val="Arial"/>
        <family val="2"/>
      </rPr>
      <t xml:space="preserve"> Select the specific reason for the credit request.</t>
    </r>
  </si>
  <si>
    <r>
      <rPr>
        <b/>
        <sz val="11"/>
        <color theme="1"/>
        <rFont val="Arial"/>
        <family val="2"/>
      </rPr>
      <t xml:space="preserve">5. NHSBT Informed: </t>
    </r>
    <r>
      <rPr>
        <sz val="11"/>
        <color theme="1"/>
        <rFont val="Arial"/>
        <family val="2"/>
      </rPr>
      <t xml:space="preserve">If the credit request reason has already been discussed with NHSBT then select yes; otherwise select no. </t>
    </r>
  </si>
  <si>
    <r>
      <t xml:space="preserve">4. When a user clicks the ‘submit credit’ button on the form, a new email will be created which will contain the specific credit request details. The user should click the ‘send button’ on the email. No fields in the body of the email or subject line should be amended. Any amendments may result invalid credit requests. Any users experiencing difficulties in submitting credit forms should email: </t>
    </r>
    <r>
      <rPr>
        <sz val="11"/>
        <color rgb="FF0000FF"/>
        <rFont val="Arial"/>
        <family val="2"/>
      </rPr>
      <t>nhsbtcustomerservice@nhsbt.nhs.uk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</si>
</sst>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32" x14ac:knownFonts="1">
    <font>
      <sz val="11"/>
      <color theme="1"/>
      <name val="Calibri"/>
      <family val="2"/>
      <scheme val="minor"/>
    </font>
    <font>
      <sz val="11"/>
      <color theme="1"/>
      <name val="Calibri"/>
      <family val="2"/>
      <scheme val="minor"/>
    </font>
    <font>
      <b/>
      <sz val="11"/>
      <color theme="0"/>
      <name val="Calibri"/>
      <family val="2"/>
      <scheme val="minor"/>
    </font>
    <font>
      <sz val="10"/>
      <name val="Arial"/>
      <family val="2"/>
    </font>
    <font>
      <sz val="11"/>
      <name val="Calibri"/>
      <family val="2"/>
      <scheme val="minor"/>
    </font>
    <font>
      <sz val="11"/>
      <color indexed="8"/>
      <name val="Calibri"/>
      <family val="2"/>
    </font>
    <font>
      <sz val="8"/>
      <name val="Arial"/>
      <family val="2"/>
    </font>
    <font>
      <sz val="10"/>
      <color indexed="8"/>
      <name val="Arial"/>
      <family val="2"/>
    </font>
    <font>
      <sz val="8"/>
      <name val="Calibri"/>
      <family val="2"/>
      <scheme val="minor"/>
    </font>
    <font>
      <u/>
      <sz val="11"/>
      <color theme="10"/>
      <name val="Calibri"/>
      <family val="2"/>
      <scheme val="minor"/>
    </font>
    <font>
      <sz val="11"/>
      <color indexed="18"/>
      <name val="Calibri"/>
      <family val="2"/>
    </font>
    <font>
      <sz val="9"/>
      <color indexed="8"/>
      <name val="Arial"/>
      <family val="2"/>
    </font>
    <font>
      <sz val="11"/>
      <color theme="4" tint="0.59999389629810485"/>
      <name val="Calibri"/>
      <family val="2"/>
      <scheme val="minor"/>
    </font>
    <font>
      <b/>
      <sz val="16"/>
      <color rgb="FFC00000"/>
      <name val="Calibri"/>
      <family val="2"/>
      <scheme val="minor"/>
    </font>
    <font>
      <b/>
      <sz val="16"/>
      <color theme="4" tint="0.59999389629810485"/>
      <name val="Calibri"/>
      <family val="2"/>
      <scheme val="minor"/>
    </font>
    <font>
      <sz val="10"/>
      <color rgb="FF000000"/>
      <name val="Arial"/>
      <family val="2"/>
    </font>
    <font>
      <sz val="10"/>
      <color theme="1"/>
      <name val="Arial"/>
      <family val="2"/>
    </font>
    <font>
      <b/>
      <sz val="12.5"/>
      <color theme="1"/>
      <name val="Calibri"/>
      <family val="2"/>
      <scheme val="minor"/>
    </font>
    <font>
      <sz val="12.5"/>
      <color theme="1"/>
      <name val="Calibri"/>
      <family val="2"/>
      <scheme val="minor"/>
    </font>
    <font>
      <sz val="12.5"/>
      <color theme="4" tint="0.59999389629810485"/>
      <name val="Calibri"/>
      <family val="2"/>
      <scheme val="minor"/>
    </font>
    <font>
      <b/>
      <sz val="14"/>
      <color theme="1"/>
      <name val="Arial"/>
      <family val="2"/>
    </font>
    <font>
      <b/>
      <sz val="11"/>
      <color theme="1"/>
      <name val="Arial"/>
      <family val="2"/>
    </font>
    <font>
      <sz val="11"/>
      <color theme="1"/>
      <name val="Arial"/>
      <family val="2"/>
    </font>
    <font>
      <sz val="11"/>
      <color rgb="FF0000FF"/>
      <name val="Arial"/>
      <family val="2"/>
    </font>
    <font>
      <b/>
      <sz val="11"/>
      <color theme="0"/>
      <name val="Arial"/>
      <family val="2"/>
    </font>
    <font>
      <b/>
      <sz val="10.5"/>
      <color theme="0"/>
      <name val="Arial"/>
      <family val="2"/>
    </font>
    <font>
      <b/>
      <sz val="20"/>
      <color theme="1"/>
      <name val="Arial"/>
      <family val="2"/>
    </font>
    <font>
      <b/>
      <sz val="13"/>
      <color theme="1"/>
      <name val="Arial"/>
      <family val="2"/>
    </font>
    <font>
      <b/>
      <u/>
      <sz val="14"/>
      <color theme="0"/>
      <name val="Arial"/>
      <family val="2"/>
    </font>
    <font>
      <b/>
      <sz val="14"/>
      <color theme="0"/>
      <name val="Arial"/>
      <family val="2"/>
    </font>
    <font>
      <b/>
      <u/>
      <sz val="13"/>
      <color theme="0"/>
      <name val="Arial"/>
      <family val="2"/>
    </font>
    <font>
      <b/>
      <sz val="13"/>
      <color theme="0"/>
      <name val="Arial"/>
      <family val="2"/>
    </font>
  </fonts>
  <fills count="16">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indexed="55"/>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rgb="FFFFFF00"/>
        <bgColor indexed="64"/>
      </patternFill>
    </fill>
    <fill>
      <patternFill patternType="solid">
        <fgColor rgb="FF37633E"/>
        <bgColor indexed="64"/>
      </patternFill>
    </fill>
    <fill>
      <patternFill patternType="solid">
        <fgColor indexed="10"/>
        <bgColor indexed="64"/>
      </patternFill>
    </fill>
    <fill>
      <patternFill patternType="solid">
        <fgColor indexed="51"/>
        <bgColor indexed="64"/>
      </patternFill>
    </fill>
    <fill>
      <patternFill patternType="solid">
        <fgColor indexed="22"/>
        <bgColor indexed="64"/>
      </patternFill>
    </fill>
    <fill>
      <patternFill patternType="solid">
        <fgColor indexed="9"/>
        <bgColor indexed="9"/>
      </patternFill>
    </fill>
    <fill>
      <patternFill patternType="solid">
        <fgColor theme="0" tint="-0.14999847407452621"/>
        <bgColor indexed="64"/>
      </patternFill>
    </fill>
    <fill>
      <patternFill patternType="solid">
        <fgColor rgb="FF005EB8"/>
        <bgColor theme="9"/>
      </patternFill>
    </fill>
    <fill>
      <patternFill patternType="solid">
        <fgColor theme="7" tint="0.59999389629810485"/>
        <bgColor indexed="64"/>
      </patternFill>
    </fill>
  </fills>
  <borders count="26">
    <border>
      <left/>
      <right/>
      <top/>
      <bottom/>
      <diagonal/>
    </border>
    <border>
      <left style="thin">
        <color theme="4" tint="0.39997558519241921"/>
      </left>
      <right/>
      <top style="thin">
        <color theme="4" tint="0.39997558519241921"/>
      </top>
      <bottom style="thin">
        <color theme="4" tint="0.39997558519241921"/>
      </bottom>
      <diagonal/>
    </border>
    <border>
      <left style="thin">
        <color indexed="64"/>
      </left>
      <right style="thin">
        <color indexed="64"/>
      </right>
      <top style="thin">
        <color indexed="64"/>
      </top>
      <bottom style="thin">
        <color indexed="64"/>
      </bottom>
      <diagonal/>
    </border>
    <border>
      <left/>
      <right/>
      <top style="thin">
        <color theme="9" tint="0.39997558519241921"/>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31"/>
      </left>
      <right style="thin">
        <color indexed="31"/>
      </right>
      <top style="thin">
        <color indexed="31"/>
      </top>
      <bottom style="thin">
        <color indexed="31"/>
      </bottom>
      <diagonal/>
    </border>
    <border>
      <left style="thin">
        <color theme="4" tint="0.39997558519241921"/>
      </left>
      <right/>
      <top style="thin">
        <color theme="9"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theme="4" tint="0.39997558519241921"/>
      </right>
      <top style="thin">
        <color theme="4" tint="0.39997558519241921"/>
      </top>
      <bottom style="thin">
        <color theme="4" tint="0.3999755851924192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5">
    <xf numFmtId="0" fontId="0" fillId="0" borderId="0"/>
    <xf numFmtId="0" fontId="3" fillId="0" borderId="0"/>
    <xf numFmtId="0" fontId="3" fillId="0" borderId="0"/>
    <xf numFmtId="0" fontId="9" fillId="0" borderId="0" applyNumberFormat="0" applyFill="0" applyBorder="0" applyAlignment="0" applyProtection="0"/>
    <xf numFmtId="0" fontId="7" fillId="0" borderId="0"/>
  </cellStyleXfs>
  <cellXfs count="159">
    <xf numFmtId="0" fontId="0" fillId="0" borderId="0" xfId="0"/>
    <xf numFmtId="22" fontId="0" fillId="0" borderId="0" xfId="0" applyNumberFormat="1"/>
    <xf numFmtId="0" fontId="0" fillId="0" borderId="0" xfId="0" applyAlignment="1">
      <alignment horizontal="center" vertical="center"/>
    </xf>
    <xf numFmtId="0" fontId="6" fillId="0" borderId="0" xfId="2" applyFont="1"/>
    <xf numFmtId="0" fontId="3" fillId="0" borderId="0" xfId="0" applyFont="1"/>
    <xf numFmtId="0" fontId="3" fillId="4" borderId="0" xfId="0" applyFont="1" applyFill="1"/>
    <xf numFmtId="0" fontId="3" fillId="0" borderId="0" xfId="0" applyFont="1" applyAlignment="1">
      <alignment horizontal="left" vertical="center"/>
    </xf>
    <xf numFmtId="0" fontId="7" fillId="0" borderId="0" xfId="0" applyFont="1"/>
    <xf numFmtId="0" fontId="0" fillId="4" borderId="0" xfId="0" applyFill="1"/>
    <xf numFmtId="0" fontId="3" fillId="0" borderId="0" xfId="2"/>
    <xf numFmtId="0" fontId="3" fillId="5" borderId="0" xfId="2" applyFill="1"/>
    <xf numFmtId="0" fontId="6" fillId="5" borderId="0" xfId="2" applyFont="1" applyFill="1"/>
    <xf numFmtId="0" fontId="0" fillId="6" borderId="0" xfId="0" applyFill="1"/>
    <xf numFmtId="0" fontId="0" fillId="0" borderId="0" xfId="0" applyAlignment="1">
      <alignment wrapText="1"/>
    </xf>
    <xf numFmtId="14" fontId="0" fillId="0" borderId="0" xfId="0" applyNumberFormat="1"/>
    <xf numFmtId="0" fontId="3" fillId="0" borderId="0" xfId="2" applyProtection="1">
      <protection locked="0"/>
    </xf>
    <xf numFmtId="49" fontId="3" fillId="9" borderId="4" xfId="2" applyNumberFormat="1" applyFill="1" applyBorder="1"/>
    <xf numFmtId="0" fontId="3" fillId="9" borderId="4" xfId="2" applyFill="1" applyBorder="1"/>
    <xf numFmtId="0" fontId="3" fillId="0" borderId="5" xfId="2" applyBorder="1"/>
    <xf numFmtId="0" fontId="3" fillId="0" borderId="6" xfId="2" applyBorder="1" applyAlignment="1">
      <alignment horizontal="center" vertical="center"/>
    </xf>
    <xf numFmtId="0" fontId="3" fillId="0" borderId="0" xfId="2" applyAlignment="1">
      <alignment horizontal="center" vertical="center"/>
    </xf>
    <xf numFmtId="1" fontId="3" fillId="0" borderId="7" xfId="2" applyNumberFormat="1" applyBorder="1" applyAlignment="1">
      <alignment horizontal="center" vertical="center"/>
    </xf>
    <xf numFmtId="0" fontId="3" fillId="0" borderId="7" xfId="2" applyBorder="1" applyAlignment="1">
      <alignment horizontal="center" vertical="center"/>
    </xf>
    <xf numFmtId="0" fontId="3" fillId="4" borderId="0" xfId="2" applyFill="1"/>
    <xf numFmtId="0" fontId="3" fillId="4" borderId="7" xfId="2" applyFill="1" applyBorder="1"/>
    <xf numFmtId="164" fontId="3" fillId="0" borderId="0" xfId="2" applyNumberFormat="1"/>
    <xf numFmtId="0" fontId="5" fillId="9" borderId="7" xfId="2" applyFont="1" applyFill="1" applyBorder="1"/>
    <xf numFmtId="0" fontId="3" fillId="9" borderId="0" xfId="2" applyFill="1"/>
    <xf numFmtId="0" fontId="5" fillId="10" borderId="0" xfId="2" applyFont="1" applyFill="1" applyAlignment="1">
      <alignment horizontal="center" vertical="center"/>
    </xf>
    <xf numFmtId="14" fontId="10" fillId="9" borderId="7" xfId="2" applyNumberFormat="1" applyFont="1" applyFill="1" applyBorder="1" applyAlignment="1">
      <alignment vertical="center"/>
    </xf>
    <xf numFmtId="0" fontId="3" fillId="0" borderId="8" xfId="2" applyBorder="1" applyAlignment="1">
      <alignment horizontal="center" vertical="center"/>
    </xf>
    <xf numFmtId="0" fontId="3" fillId="4" borderId="9" xfId="2" applyFill="1" applyBorder="1"/>
    <xf numFmtId="0" fontId="3" fillId="4" borderId="10" xfId="2" applyFill="1" applyBorder="1"/>
    <xf numFmtId="0" fontId="3" fillId="11" borderId="0" xfId="2" applyFill="1" applyProtection="1">
      <protection locked="0"/>
    </xf>
    <xf numFmtId="14" fontId="3" fillId="11" borderId="0" xfId="2" applyNumberFormat="1" applyFill="1" applyProtection="1">
      <protection locked="0"/>
    </xf>
    <xf numFmtId="0" fontId="0" fillId="11" borderId="0" xfId="0" applyFill="1"/>
    <xf numFmtId="0" fontId="7" fillId="0" borderId="11" xfId="4" applyBorder="1"/>
    <xf numFmtId="0" fontId="11" fillId="12" borderId="11" xfId="2" applyFont="1" applyFill="1" applyBorder="1" applyAlignment="1">
      <alignment horizontal="left"/>
    </xf>
    <xf numFmtId="0" fontId="3" fillId="0" borderId="11" xfId="2" applyBorder="1"/>
    <xf numFmtId="0" fontId="0" fillId="11" borderId="0" xfId="0" applyFill="1" applyAlignment="1">
      <alignment horizontal="center" vertical="center"/>
    </xf>
    <xf numFmtId="0" fontId="12" fillId="6" borderId="0" xfId="0" applyFont="1" applyFill="1"/>
    <xf numFmtId="0" fontId="13" fillId="6" borderId="0" xfId="0" applyFont="1" applyFill="1"/>
    <xf numFmtId="0" fontId="0" fillId="6" borderId="0" xfId="0" applyFill="1" applyAlignment="1">
      <alignment wrapText="1"/>
    </xf>
    <xf numFmtId="0" fontId="14" fillId="6" borderId="0" xfId="0" applyFont="1" applyFill="1"/>
    <xf numFmtId="0" fontId="0" fillId="13" borderId="16" xfId="0" applyFill="1" applyBorder="1" applyAlignment="1">
      <alignment horizontal="left" vertical="center"/>
    </xf>
    <xf numFmtId="0" fontId="15" fillId="0" borderId="0" xfId="0" applyFont="1"/>
    <xf numFmtId="0" fontId="2" fillId="2" borderId="1" xfId="0" applyFont="1" applyFill="1" applyBorder="1"/>
    <xf numFmtId="0" fontId="3" fillId="0" borderId="0" xfId="1"/>
    <xf numFmtId="0" fontId="0" fillId="3" borderId="1" xfId="0" applyFill="1" applyBorder="1"/>
    <xf numFmtId="0" fontId="0" fillId="0" borderId="1" xfId="0" applyBorder="1"/>
    <xf numFmtId="0" fontId="1" fillId="0" borderId="0" xfId="2" applyFont="1"/>
    <xf numFmtId="0" fontId="1" fillId="0" borderId="0" xfId="2" applyFont="1" applyAlignment="1">
      <alignment horizontal="center" vertical="center"/>
    </xf>
    <xf numFmtId="0" fontId="4" fillId="0" borderId="0" xfId="2" applyFont="1"/>
    <xf numFmtId="0" fontId="4" fillId="0" borderId="0" xfId="2" applyFont="1" applyAlignment="1">
      <alignment horizontal="center"/>
    </xf>
    <xf numFmtId="0" fontId="4" fillId="0" borderId="0" xfId="0" applyFont="1"/>
    <xf numFmtId="0" fontId="5" fillId="0" borderId="0" xfId="0" applyFont="1"/>
    <xf numFmtId="49" fontId="0" fillId="0" borderId="0" xfId="0" applyNumberFormat="1"/>
    <xf numFmtId="0" fontId="7" fillId="3" borderId="11" xfId="4" applyFill="1" applyBorder="1"/>
    <xf numFmtId="0" fontId="16" fillId="3" borderId="11" xfId="0" applyFont="1" applyFill="1" applyBorder="1"/>
    <xf numFmtId="0" fontId="16" fillId="0" borderId="11" xfId="0" applyFont="1" applyBorder="1"/>
    <xf numFmtId="0" fontId="7" fillId="3" borderId="11" xfId="1" applyFont="1" applyFill="1" applyBorder="1" applyAlignment="1">
      <alignment horizontal="left"/>
    </xf>
    <xf numFmtId="0" fontId="7" fillId="0" borderId="11" xfId="1" applyFont="1" applyBorder="1" applyAlignment="1">
      <alignment horizontal="left"/>
    </xf>
    <xf numFmtId="0" fontId="15" fillId="0" borderId="11" xfId="0" applyFont="1" applyBorder="1"/>
    <xf numFmtId="0" fontId="7" fillId="3" borderId="11" xfId="2" applyFont="1" applyFill="1" applyBorder="1" applyAlignment="1">
      <alignment horizontal="left"/>
    </xf>
    <xf numFmtId="0" fontId="7" fillId="0" borderId="11" xfId="2" applyFont="1" applyBorder="1" applyAlignment="1">
      <alignment horizontal="left"/>
    </xf>
    <xf numFmtId="0" fontId="3" fillId="3" borderId="11" xfId="2" applyFill="1" applyBorder="1"/>
    <xf numFmtId="0" fontId="15" fillId="3" borderId="11" xfId="0" applyFont="1" applyFill="1" applyBorder="1"/>
    <xf numFmtId="0" fontId="7" fillId="3" borderId="17" xfId="4" applyFill="1" applyBorder="1"/>
    <xf numFmtId="0" fontId="7" fillId="0" borderId="17" xfId="4" applyBorder="1"/>
    <xf numFmtId="0" fontId="3" fillId="3" borderId="17" xfId="2" applyFill="1" applyBorder="1"/>
    <xf numFmtId="0" fontId="3" fillId="0" borderId="17" xfId="2" applyBorder="1"/>
    <xf numFmtId="0" fontId="7" fillId="0" borderId="17" xfId="2" applyFont="1" applyBorder="1" applyAlignment="1">
      <alignment horizontal="left"/>
    </xf>
    <xf numFmtId="0" fontId="7" fillId="3" borderId="17" xfId="2" applyFont="1" applyFill="1" applyBorder="1" applyAlignment="1">
      <alignment horizontal="left"/>
    </xf>
    <xf numFmtId="0" fontId="16" fillId="3" borderId="17" xfId="0" applyFont="1" applyFill="1" applyBorder="1"/>
    <xf numFmtId="0" fontId="16" fillId="0" borderId="17" xfId="0" applyFont="1" applyBorder="1"/>
    <xf numFmtId="0" fontId="15" fillId="0" borderId="17" xfId="0" applyFont="1" applyBorder="1"/>
    <xf numFmtId="0" fontId="15" fillId="3" borderId="17" xfId="0" applyFont="1" applyFill="1" applyBorder="1"/>
    <xf numFmtId="49" fontId="0" fillId="11" borderId="0" xfId="0" applyNumberFormat="1" applyFill="1"/>
    <xf numFmtId="49" fontId="7" fillId="3" borderId="11" xfId="4" applyNumberFormat="1" applyFill="1" applyBorder="1"/>
    <xf numFmtId="49" fontId="7" fillId="0" borderId="11" xfId="4" applyNumberFormat="1" applyBorder="1"/>
    <xf numFmtId="49" fontId="7" fillId="0" borderId="11" xfId="2" quotePrefix="1" applyNumberFormat="1" applyFont="1" applyBorder="1" applyAlignment="1">
      <alignment vertical="center"/>
    </xf>
    <xf numFmtId="49" fontId="16" fillId="0" borderId="11" xfId="0" applyNumberFormat="1" applyFont="1" applyBorder="1"/>
    <xf numFmtId="49" fontId="7" fillId="3" borderId="11" xfId="2" applyNumberFormat="1" applyFont="1" applyFill="1" applyBorder="1" applyAlignment="1">
      <alignment horizontal="left"/>
    </xf>
    <xf numFmtId="49" fontId="7" fillId="0" borderId="11" xfId="2" applyNumberFormat="1" applyFont="1" applyBorder="1" applyAlignment="1">
      <alignment horizontal="left"/>
    </xf>
    <xf numFmtId="49" fontId="3" fillId="3" borderId="11" xfId="2" applyNumberFormat="1" applyFill="1" applyBorder="1"/>
    <xf numFmtId="49" fontId="3" fillId="0" borderId="11" xfId="2" applyNumberFormat="1" applyBorder="1"/>
    <xf numFmtId="49" fontId="15" fillId="0" borderId="11" xfId="0" applyNumberFormat="1" applyFont="1" applyBorder="1"/>
    <xf numFmtId="49" fontId="16" fillId="3" borderId="11" xfId="0" applyNumberFormat="1" applyFont="1" applyFill="1" applyBorder="1"/>
    <xf numFmtId="49" fontId="7" fillId="3" borderId="1" xfId="4" applyNumberFormat="1" applyFill="1" applyBorder="1"/>
    <xf numFmtId="49" fontId="7" fillId="0" borderId="1" xfId="4" applyNumberFormat="1" applyBorder="1"/>
    <xf numFmtId="49" fontId="3" fillId="3" borderId="1" xfId="2" applyNumberFormat="1" applyFill="1" applyBorder="1"/>
    <xf numFmtId="49" fontId="3" fillId="0" borderId="1" xfId="2" applyNumberFormat="1" applyBorder="1"/>
    <xf numFmtId="49" fontId="7" fillId="0" borderId="1" xfId="2" applyNumberFormat="1" applyFont="1" applyBorder="1" applyAlignment="1">
      <alignment horizontal="left"/>
    </xf>
    <xf numFmtId="49" fontId="7" fillId="3" borderId="1" xfId="2" applyNumberFormat="1" applyFont="1" applyFill="1" applyBorder="1" applyAlignment="1">
      <alignment horizontal="left"/>
    </xf>
    <xf numFmtId="49" fontId="15" fillId="3" borderId="11" xfId="0" applyNumberFormat="1" applyFont="1" applyFill="1" applyBorder="1"/>
    <xf numFmtId="0" fontId="17" fillId="13" borderId="0" xfId="0" applyFont="1" applyFill="1"/>
    <xf numFmtId="0" fontId="18" fillId="13" borderId="0" xfId="0" applyFont="1" applyFill="1"/>
    <xf numFmtId="0" fontId="19" fillId="6" borderId="0" xfId="0" applyFont="1" applyFill="1"/>
    <xf numFmtId="14" fontId="19" fillId="6" borderId="0" xfId="0" applyNumberFormat="1" applyFont="1" applyFill="1"/>
    <xf numFmtId="0" fontId="18" fillId="6" borderId="0" xfId="0" applyFont="1" applyFill="1"/>
    <xf numFmtId="0" fontId="18" fillId="0" borderId="0" xfId="0" applyFont="1"/>
    <xf numFmtId="0" fontId="0" fillId="0" borderId="0" xfId="0" applyAlignment="1">
      <alignment vertical="center"/>
    </xf>
    <xf numFmtId="0" fontId="0" fillId="7" borderId="2" xfId="0" applyFill="1" applyBorder="1" applyAlignment="1" applyProtection="1">
      <alignment horizontal="left" vertical="center" wrapText="1"/>
      <protection locked="0"/>
    </xf>
    <xf numFmtId="14" fontId="0" fillId="7" borderId="2" xfId="0" applyNumberFormat="1" applyFill="1" applyBorder="1" applyAlignment="1" applyProtection="1">
      <alignment horizontal="left" vertical="center" wrapText="1"/>
      <protection locked="0"/>
    </xf>
    <xf numFmtId="0" fontId="4" fillId="15" borderId="2" xfId="0" applyFont="1" applyFill="1" applyBorder="1" applyAlignment="1" applyProtection="1">
      <alignment horizontal="left" vertical="center" wrapText="1"/>
      <protection locked="0"/>
    </xf>
    <xf numFmtId="0" fontId="17" fillId="13" borderId="0" xfId="0" applyFont="1" applyFill="1" applyAlignment="1">
      <alignment vertical="center"/>
    </xf>
    <xf numFmtId="0" fontId="18" fillId="13" borderId="0" xfId="0" applyFont="1" applyFill="1" applyAlignment="1">
      <alignment vertical="center"/>
    </xf>
    <xf numFmtId="0" fontId="0" fillId="7" borderId="15" xfId="0" applyFill="1" applyBorder="1" applyAlignment="1" applyProtection="1">
      <alignment vertical="center"/>
      <protection locked="0"/>
    </xf>
    <xf numFmtId="0" fontId="0" fillId="7" borderId="2" xfId="0" applyFill="1" applyBorder="1" applyAlignment="1" applyProtection="1">
      <alignment vertical="center"/>
      <protection locked="0"/>
    </xf>
    <xf numFmtId="0" fontId="22" fillId="6" borderId="22" xfId="0" applyFont="1" applyFill="1" applyBorder="1" applyAlignment="1">
      <alignment vertical="top"/>
    </xf>
    <xf numFmtId="0" fontId="25" fillId="14" borderId="2" xfId="0" applyFont="1" applyFill="1" applyBorder="1" applyAlignment="1">
      <alignment horizontal="center" vertical="center" wrapText="1"/>
    </xf>
    <xf numFmtId="0" fontId="26" fillId="6" borderId="0" xfId="0" applyFont="1" applyFill="1" applyAlignment="1">
      <alignment vertical="center"/>
    </xf>
    <xf numFmtId="0" fontId="27" fillId="6" borderId="0" xfId="0" applyFont="1" applyFill="1" applyAlignment="1">
      <alignment vertical="center"/>
    </xf>
    <xf numFmtId="0" fontId="20" fillId="6" borderId="0" xfId="0" applyFont="1" applyFill="1"/>
    <xf numFmtId="0" fontId="24" fillId="14" borderId="12" xfId="0" applyFont="1" applyFill="1" applyBorder="1" applyAlignment="1">
      <alignment horizontal="center" vertical="center" wrapText="1"/>
    </xf>
    <xf numFmtId="0" fontId="24" fillId="14" borderId="3" xfId="0" applyFont="1" applyFill="1" applyBorder="1" applyAlignment="1">
      <alignment horizontal="center" vertical="center" wrapText="1"/>
    </xf>
    <xf numFmtId="0" fontId="24" fillId="14" borderId="13" xfId="0" applyFont="1" applyFill="1" applyBorder="1" applyAlignment="1">
      <alignment horizontal="center" vertical="center" wrapText="1"/>
    </xf>
    <xf numFmtId="0" fontId="24" fillId="14" borderId="14" xfId="0" applyFont="1" applyFill="1" applyBorder="1" applyAlignment="1">
      <alignment horizontal="center" vertical="center" wrapText="1"/>
    </xf>
    <xf numFmtId="0" fontId="0" fillId="0" borderId="0" xfId="0" applyAlignment="1">
      <alignment horizontal="center"/>
    </xf>
    <xf numFmtId="0" fontId="0" fillId="0" borderId="21" xfId="0" applyBorder="1" applyAlignment="1">
      <alignment horizontal="center"/>
    </xf>
    <xf numFmtId="0" fontId="22" fillId="6" borderId="21" xfId="0" applyFont="1" applyFill="1" applyBorder="1" applyAlignment="1">
      <alignment horizontal="left" vertical="top" wrapText="1"/>
    </xf>
    <xf numFmtId="0" fontId="22" fillId="6" borderId="0" xfId="0" applyFont="1" applyFill="1" applyAlignment="1">
      <alignment horizontal="left" vertical="top" wrapText="1"/>
    </xf>
    <xf numFmtId="0" fontId="22" fillId="6" borderId="22" xfId="0" applyFont="1" applyFill="1" applyBorder="1" applyAlignment="1">
      <alignment horizontal="left" vertical="top" wrapText="1"/>
    </xf>
    <xf numFmtId="0" fontId="22" fillId="6" borderId="18" xfId="0" applyFont="1" applyFill="1" applyBorder="1" applyAlignment="1">
      <alignment horizontal="left" wrapText="1"/>
    </xf>
    <xf numFmtId="0" fontId="22" fillId="6" borderId="19" xfId="0" applyFont="1" applyFill="1" applyBorder="1" applyAlignment="1">
      <alignment horizontal="left" wrapText="1"/>
    </xf>
    <xf numFmtId="0" fontId="22" fillId="6" borderId="20" xfId="0" applyFont="1" applyFill="1" applyBorder="1" applyAlignment="1">
      <alignment horizontal="left" wrapText="1"/>
    </xf>
    <xf numFmtId="0" fontId="22" fillId="6" borderId="21" xfId="0" applyFont="1" applyFill="1" applyBorder="1" applyAlignment="1">
      <alignment horizontal="left" wrapText="1"/>
    </xf>
    <xf numFmtId="0" fontId="22" fillId="6" borderId="0" xfId="0" applyFont="1" applyFill="1" applyAlignment="1">
      <alignment horizontal="left" wrapText="1"/>
    </xf>
    <xf numFmtId="0" fontId="22" fillId="6" borderId="22" xfId="0" applyFont="1" applyFill="1" applyBorder="1" applyAlignment="1">
      <alignment horizontal="left" wrapText="1"/>
    </xf>
    <xf numFmtId="0" fontId="22" fillId="6" borderId="21" xfId="0" applyFont="1" applyFill="1" applyBorder="1" applyAlignment="1">
      <alignment horizontal="center" wrapText="1"/>
    </xf>
    <xf numFmtId="0" fontId="22" fillId="6" borderId="0" xfId="0" applyFont="1" applyFill="1" applyAlignment="1">
      <alignment horizontal="center" wrapText="1"/>
    </xf>
    <xf numFmtId="0" fontId="22" fillId="6" borderId="22" xfId="0" applyFont="1" applyFill="1" applyBorder="1" applyAlignment="1">
      <alignment horizontal="center" wrapText="1"/>
    </xf>
    <xf numFmtId="0" fontId="22" fillId="6" borderId="21" xfId="0" applyFont="1" applyFill="1" applyBorder="1" applyAlignment="1">
      <alignment horizontal="center"/>
    </xf>
    <xf numFmtId="0" fontId="22" fillId="6" borderId="0" xfId="0" applyFont="1" applyFill="1" applyAlignment="1">
      <alignment horizontal="center"/>
    </xf>
    <xf numFmtId="0" fontId="22" fillId="6" borderId="22" xfId="0" applyFont="1" applyFill="1" applyBorder="1" applyAlignment="1">
      <alignment horizontal="center"/>
    </xf>
    <xf numFmtId="0" fontId="22" fillId="6" borderId="16" xfId="0" applyFont="1" applyFill="1" applyBorder="1" applyAlignment="1">
      <alignment horizontal="left" wrapText="1"/>
    </xf>
    <xf numFmtId="0" fontId="22" fillId="6" borderId="23" xfId="0" applyFont="1" applyFill="1" applyBorder="1" applyAlignment="1">
      <alignment horizontal="left" wrapText="1"/>
    </xf>
    <xf numFmtId="0" fontId="22" fillId="6" borderId="24" xfId="0" applyFont="1" applyFill="1" applyBorder="1" applyAlignment="1">
      <alignment horizontal="left" wrapText="1"/>
    </xf>
    <xf numFmtId="0" fontId="22" fillId="6" borderId="21" xfId="0" applyFont="1" applyFill="1" applyBorder="1" applyAlignment="1">
      <alignment horizontal="center" vertical="top"/>
    </xf>
    <xf numFmtId="0" fontId="22" fillId="6" borderId="0" xfId="0" applyFont="1" applyFill="1" applyAlignment="1">
      <alignment horizontal="center" vertical="top"/>
    </xf>
    <xf numFmtId="0" fontId="22" fillId="6" borderId="22" xfId="0" applyFont="1" applyFill="1" applyBorder="1" applyAlignment="1">
      <alignment horizontal="center" vertical="top"/>
    </xf>
    <xf numFmtId="0" fontId="22" fillId="6" borderId="21" xfId="0" applyFont="1" applyFill="1" applyBorder="1" applyAlignment="1">
      <alignment horizontal="left" vertical="top"/>
    </xf>
    <xf numFmtId="0" fontId="22" fillId="6" borderId="0" xfId="0" applyFont="1" applyFill="1" applyAlignment="1">
      <alignment horizontal="left" vertical="top"/>
    </xf>
    <xf numFmtId="0" fontId="22" fillId="6" borderId="22" xfId="0" applyFont="1" applyFill="1" applyBorder="1" applyAlignment="1">
      <alignment horizontal="left" vertical="top"/>
    </xf>
    <xf numFmtId="0" fontId="22" fillId="6" borderId="21" xfId="0" applyFont="1" applyFill="1" applyBorder="1" applyAlignment="1">
      <alignment horizontal="center" vertical="top" wrapText="1"/>
    </xf>
    <xf numFmtId="0" fontId="22" fillId="6" borderId="0" xfId="0" applyFont="1" applyFill="1" applyAlignment="1">
      <alignment horizontal="center" vertical="top" wrapText="1"/>
    </xf>
    <xf numFmtId="0" fontId="22" fillId="6" borderId="22" xfId="0" applyFont="1" applyFill="1" applyBorder="1" applyAlignment="1">
      <alignment horizontal="center" vertical="top" wrapText="1"/>
    </xf>
    <xf numFmtId="0" fontId="0" fillId="0" borderId="25" xfId="0" applyBorder="1" applyAlignment="1">
      <alignment horizontal="center"/>
    </xf>
    <xf numFmtId="0" fontId="22" fillId="6" borderId="16" xfId="0" applyFont="1" applyFill="1" applyBorder="1" applyAlignment="1">
      <alignment horizontal="left" vertical="top" wrapText="1"/>
    </xf>
    <xf numFmtId="0" fontId="22" fillId="6" borderId="23" xfId="0" applyFont="1" applyFill="1" applyBorder="1" applyAlignment="1">
      <alignment horizontal="left" vertical="top" wrapText="1"/>
    </xf>
    <xf numFmtId="0" fontId="22" fillId="6" borderId="24" xfId="0" applyFont="1" applyFill="1" applyBorder="1" applyAlignment="1">
      <alignment horizontal="left" vertical="top" wrapText="1"/>
    </xf>
    <xf numFmtId="0" fontId="27" fillId="6" borderId="18" xfId="0" applyFont="1" applyFill="1" applyBorder="1" applyAlignment="1">
      <alignment horizontal="left" vertical="center"/>
    </xf>
    <xf numFmtId="0" fontId="27" fillId="6" borderId="19" xfId="0" applyFont="1" applyFill="1" applyBorder="1" applyAlignment="1">
      <alignment horizontal="left" vertical="center"/>
    </xf>
    <xf numFmtId="0" fontId="27" fillId="6" borderId="20" xfId="0" applyFont="1" applyFill="1" applyBorder="1" applyAlignment="1">
      <alignment horizontal="left" vertical="center"/>
    </xf>
    <xf numFmtId="0" fontId="28" fillId="8" borderId="0" xfId="3" applyFont="1" applyFill="1" applyAlignment="1">
      <alignment horizontal="center" vertical="center"/>
    </xf>
    <xf numFmtId="0" fontId="29" fillId="8" borderId="0" xfId="0" applyFont="1" applyFill="1" applyAlignment="1">
      <alignment horizontal="center" vertical="center"/>
    </xf>
    <xf numFmtId="0" fontId="0" fillId="6" borderId="0" xfId="0" applyFill="1" applyAlignment="1">
      <alignment horizontal="left" wrapText="1"/>
    </xf>
    <xf numFmtId="0" fontId="30" fillId="8" borderId="0" xfId="3" applyFont="1" applyFill="1" applyAlignment="1">
      <alignment horizontal="center" vertical="center"/>
    </xf>
    <xf numFmtId="0" fontId="31" fillId="8" borderId="0" xfId="0" applyFont="1" applyFill="1" applyAlignment="1">
      <alignment horizontal="center" vertical="center"/>
    </xf>
  </cellXfs>
  <cellStyles count="5">
    <cellStyle name="Hyperlink" xfId="3" builtinId="8"/>
    <cellStyle name="Normal" xfId="0" builtinId="0"/>
    <cellStyle name="Normal_Look ups" xfId="4" xr:uid="{AA53242B-05AD-43C9-BE62-2FF520922859}"/>
    <cellStyle name="Normal_NHSBT Manual Credit Request Formv3 2" xfId="2" xr:uid="{7FD41A97-32FE-4E20-892E-9B32E64476F8}"/>
    <cellStyle name="Normal_Reference" xfId="1" xr:uid="{74174AAD-31CF-495C-AFE0-0BA08A0752AE}"/>
  </cellStyles>
  <dxfs count="32">
    <dxf>
      <font>
        <color rgb="FF9C0006"/>
      </font>
      <fill>
        <patternFill>
          <bgColor rgb="FFFFC7CE"/>
        </patternFill>
      </fill>
    </dxf>
    <dxf>
      <font>
        <color rgb="FF9C0006"/>
      </font>
      <fill>
        <patternFill>
          <bgColor rgb="FFFFC7CE"/>
        </patternFill>
      </fill>
    </dxf>
    <dxf>
      <font>
        <color rgb="FF9C0006"/>
      </font>
      <fill>
        <patternFill>
          <bgColor rgb="FFFFC7CE"/>
        </patternFill>
      </fill>
    </dxf>
    <dxf>
      <protection locked="1" hidden="0"/>
    </dxf>
    <dxf>
      <protection locked="1" hidden="0"/>
    </dxf>
    <dxf>
      <protection locked="1" hidden="0"/>
    </dxf>
    <dxf>
      <alignment horizontal="center" vertical="center" textRotation="0" wrapText="0" indent="0" justifyLastLine="0" shrinkToFit="0" readingOrder="0"/>
      <protection locked="1" hidden="0"/>
    </dxf>
    <dxf>
      <protection locked="1" hidden="0"/>
    </dxf>
    <dxf>
      <protection locked="1" hidden="0"/>
    </dxf>
    <dxf>
      <protection locked="1" hidden="0"/>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numFmt numFmtId="27" formatCode="dd/mm/yyyy\ hh:mm"/>
      <fill>
        <patternFill patternType="solid">
          <fgColor theme="9" tint="0.79998168889431442"/>
          <bgColor theme="9" tint="0.79998168889431442"/>
        </patternFill>
      </fill>
      <border diagonalUp="0" diagonalDown="0" outline="0">
        <left/>
        <right/>
        <top style="thin">
          <color theme="9" tint="0.39997558519241921"/>
        </top>
        <bottom/>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border diagonalUp="0" diagonalDown="0">
        <left/>
        <right/>
        <top style="thin">
          <color theme="9" tint="0.39997558519241921"/>
        </top>
        <bottom/>
        <vertical/>
        <horizontal/>
      </border>
    </dxf>
    <dxf>
      <border outline="0">
        <top style="thin">
          <color theme="9" tint="0.39997558519241921"/>
        </top>
      </border>
    </dxf>
    <dxf>
      <border outline="0">
        <left style="thin">
          <color theme="9" tint="0.39997558519241921"/>
        </left>
        <right style="thin">
          <color theme="9" tint="0.39997558519241921"/>
        </right>
        <top style="thin">
          <color theme="9" tint="0.39997558519241921"/>
        </top>
        <bottom style="thin">
          <color theme="9" tint="0.39997558519241921"/>
        </bottom>
      </border>
    </dxf>
    <dxf>
      <font>
        <b val="0"/>
        <i val="0"/>
        <strike val="0"/>
        <condense val="0"/>
        <extend val="0"/>
        <outline val="0"/>
        <shadow val="0"/>
        <u val="none"/>
        <vertAlign val="baseline"/>
        <sz val="11"/>
        <color theme="1"/>
        <name val="Calibri"/>
        <family val="2"/>
        <scheme val="minor"/>
      </font>
      <fill>
        <patternFill patternType="solid">
          <fgColor theme="9" tint="0.79998168889431442"/>
          <bgColor theme="9" tint="0.79998168889431442"/>
        </patternFill>
      </fill>
    </dxf>
    <dxf>
      <border outline="0">
        <bottom style="thin">
          <color theme="9" tint="0.39997558519241921"/>
        </bottom>
      </border>
    </dxf>
  </dxfs>
  <tableStyles count="0" defaultTableStyle="TableStyleMedium2" defaultPivotStyle="PivotStyleLight16"/>
  <colors>
    <mruColors>
      <color rgb="FF0000FF"/>
      <color rgb="FF005EB8"/>
      <color rgb="FF37633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 Id="rId22" Type="http://schemas.openxmlformats.org/officeDocument/2006/relationships/customXml" Target="../customXml/item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bscol23\shared\003%20Finance\001%20Everyone\FinanceOpsSharedFiles\AR2016\Blood%20and%20Components\Credits\frm5219-v33_Cod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
      <sheetName val="INSTRELEC"/>
      <sheetName val="INSTRMAN"/>
      <sheetName val="INSTRTRP"/>
      <sheetName val="MAINPAGE"/>
      <sheetName val="ELECTRONIC"/>
      <sheetName val="MANUAL"/>
      <sheetName val="TRANSPORT"/>
      <sheetName val="CommentsList"/>
      <sheetName val="CredCodeList"/>
      <sheetName val="Reference"/>
      <sheetName val="UnitElec"/>
      <sheetName val="Upload"/>
      <sheetName val="UnitManual"/>
      <sheetName val="Prod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U1" t="str">
            <v>ADH</v>
          </cell>
        </row>
        <row r="2">
          <cell r="U2" t="str">
            <v>COL</v>
          </cell>
        </row>
        <row r="3">
          <cell r="U3" t="str">
            <v>EMG</v>
          </cell>
        </row>
      </sheetData>
      <sheetData sheetId="10">
        <row r="2">
          <cell r="J2" t="str">
            <v xml:space="preserve"> A-</v>
          </cell>
          <cell r="S2" t="str">
            <v>Yes</v>
          </cell>
          <cell r="U2" t="str">
            <v>Jan</v>
          </cell>
          <cell r="W2">
            <v>2022</v>
          </cell>
          <cell r="AF2" t="str">
            <v>RBC</v>
          </cell>
        </row>
        <row r="3">
          <cell r="J3" t="str">
            <v xml:space="preserve"> B-</v>
          </cell>
          <cell r="S3" t="str">
            <v>No</v>
          </cell>
          <cell r="U3" t="str">
            <v>Feb</v>
          </cell>
          <cell r="W3">
            <v>2023</v>
          </cell>
          <cell r="AF3" t="str">
            <v>Platelet</v>
          </cell>
        </row>
        <row r="4">
          <cell r="J4" t="str">
            <v>AB-</v>
          </cell>
          <cell r="U4" t="str">
            <v>Mar</v>
          </cell>
          <cell r="W4">
            <v>2024</v>
          </cell>
          <cell r="AF4" t="str">
            <v>Cryo</v>
          </cell>
        </row>
        <row r="5">
          <cell r="J5" t="str">
            <v xml:space="preserve"> O+</v>
          </cell>
          <cell r="U5" t="str">
            <v>Apr</v>
          </cell>
          <cell r="AF5" t="str">
            <v>FFP</v>
          </cell>
        </row>
        <row r="6">
          <cell r="J6" t="str">
            <v xml:space="preserve"> A+</v>
          </cell>
          <cell r="U6" t="str">
            <v>May</v>
          </cell>
          <cell r="AF6" t="str">
            <v>Gran</v>
          </cell>
        </row>
        <row r="7">
          <cell r="J7" t="str">
            <v xml:space="preserve"> B+</v>
          </cell>
          <cell r="U7" t="str">
            <v>Jun</v>
          </cell>
        </row>
        <row r="8">
          <cell r="J8" t="str">
            <v>AB+</v>
          </cell>
          <cell r="U8" t="str">
            <v>Jul</v>
          </cell>
        </row>
        <row r="9">
          <cell r="J9" t="str">
            <v xml:space="preserve"> O-</v>
          </cell>
          <cell r="U9" t="str">
            <v>Aug</v>
          </cell>
        </row>
        <row r="10">
          <cell r="U10" t="str">
            <v>Sep</v>
          </cell>
        </row>
        <row r="11">
          <cell r="U11" t="str">
            <v>Oct</v>
          </cell>
        </row>
        <row r="12">
          <cell r="U12" t="str">
            <v>Nov</v>
          </cell>
        </row>
        <row r="13">
          <cell r="U13" t="str">
            <v>Dec</v>
          </cell>
        </row>
      </sheetData>
      <sheetData sheetId="11" refreshError="1"/>
      <sheetData sheetId="12" refreshError="1"/>
      <sheetData sheetId="13" refreshError="1"/>
      <sheetData sheetId="1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D8C3DB2-2936-4604-AC78-C3A1A61770B3}" name="Credits" displayName="Credits" ref="A1:R10" totalsRowShown="0" dataDxfId="30" headerRowBorderDxfId="31" tableBorderDxfId="29" totalsRowBorderDxfId="28">
  <autoFilter ref="A1:R10" xr:uid="{9D8C3DB2-2936-4604-AC78-C3A1A61770B3}"/>
  <tableColumns count="18">
    <tableColumn id="1" xr3:uid="{18E34FA5-6CA7-45B9-AF77-34CA603DA7AB}" name="Account No" dataDxfId="27"/>
    <tableColumn id="2" xr3:uid="{2A63A451-1242-4CF6-AE4E-A81B16E7EEFC}" name="ISBT Number" dataDxfId="26"/>
    <tableColumn id="3" xr3:uid="{D9B65B76-54E3-4F5B-B768-A738F3A93BEC}" name="Product Type" dataDxfId="25"/>
    <tableColumn id="4" xr3:uid="{80CD396D-956D-4073-90F2-5986C9B0ACA5}" name="Credit Code" dataDxfId="24"/>
    <tableColumn id="5" xr3:uid="{C9C1049D-D1B0-4898-9BD2-A8363CABEB21}" name="Credit Reason" dataDxfId="23"/>
    <tableColumn id="6" xr3:uid="{A9CBA3BC-5260-413F-9565-B3275EC3226A}" name="Account Name" dataDxfId="22"/>
    <tableColumn id="7" xr3:uid="{9251A4F9-92A1-4A74-9432-E70E4E8ED1DF}" name="Dntno" dataDxfId="21"/>
    <tableColumn id="8" xr3:uid="{0768E43A-5A4C-49B6-80E1-B2DEC6BD29AE}" name="Batcd" dataDxfId="20"/>
    <tableColumn id="9" xr3:uid="{29AB5662-2B96-4277-B12B-90FC5B5A48B9}" name="Reqno" dataDxfId="19"/>
    <tableColumn id="10" xr3:uid="{8F47571C-5509-41CD-8F97-4E684E5C7778}" name="Audit date" dataDxfId="18"/>
    <tableColumn id="11" xr3:uid="{60788649-1EFA-40FD-9FB8-BAF0B64F723B}" name="Product Code" dataDxfId="17"/>
    <tableColumn id="12" xr3:uid="{98829722-071A-4F1F-AC01-9D53AF8996CE}" name="Product Name" dataDxfId="16"/>
    <tableColumn id="13" xr3:uid="{6CA65FDA-98DD-4005-91D0-9259185586E4}" name="Product Group" dataDxfId="15"/>
    <tableColumn id="14" xr3:uid="{7A4DCC9B-3783-4E48-A4DF-3654F55C8ACC}" name="Basic" dataDxfId="14"/>
    <tableColumn id="15" xr3:uid="{16109B05-3CA4-44FB-B378-B8EA5DA8226C}" name="Cmvab" dataDxfId="13"/>
    <tableColumn id="16" xr3:uid="{DB27A998-8224-4623-BEE3-793F95ACDA51}" name="Addval" dataDxfId="12"/>
    <tableColumn id="17" xr3:uid="{5A6E1D36-9C37-452E-BE3F-7CE2BE149795}" name="Qty" dataDxfId="11"/>
    <tableColumn id="18" xr3:uid="{CCE18457-63EC-4E81-8563-791D325E363C}" name="Type" dataDxfId="1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9CC2E03-F624-4D39-BEF0-7675E12960B1}" name="Table2" displayName="Table2" ref="A1:E140" totalsRowShown="0" headerRowDxfId="9" dataDxfId="8">
  <autoFilter ref="A1:E140" xr:uid="{79CC2E03-F624-4D39-BEF0-7675E12960B1}"/>
  <tableColumns count="5">
    <tableColumn id="1" xr3:uid="{C1A59D4A-9876-4CD4-8D8F-9967262D318E}" name="Type" dataDxfId="7"/>
    <tableColumn id="2" xr3:uid="{AFFF01AB-BC5D-4467-BCB4-895400C480A7}" name="ProductBarcode" dataDxfId="6"/>
    <tableColumn id="3" xr3:uid="{0F3BCCD1-E4DF-4998-9D2C-4C12D1AFB13F}" name="Product Desc (short)" dataDxfId="5"/>
    <tableColumn id="4" xr3:uid="{00113886-D7DB-4DA1-97D6-48FD8FC92F95}" name="Product Desc (Long)" dataDxfId="4" dataCellStyle="Normal_Reference"/>
    <tableColumn id="5" xr3:uid="{D32ACD00-8ADE-441B-A687-432535563A6F}" name="ProdCode" dataDxfId="3"/>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7B863-7923-4DFE-9172-21FA3D4056E3}">
  <dimension ref="A1:N36"/>
  <sheetViews>
    <sheetView tabSelected="1" view="pageLayout" zoomScale="70" zoomScaleNormal="100" zoomScalePageLayoutView="70" workbookViewId="0">
      <selection activeCell="J1" sqref="J1:N28"/>
    </sheetView>
  </sheetViews>
  <sheetFormatPr defaultRowHeight="15" x14ac:dyDescent="0.25"/>
  <cols>
    <col min="9" max="9" width="26.85546875" customWidth="1"/>
  </cols>
  <sheetData>
    <row r="1" spans="1:14" x14ac:dyDescent="0.25">
      <c r="A1" s="123" t="s">
        <v>1249</v>
      </c>
      <c r="B1" s="124"/>
      <c r="C1" s="124"/>
      <c r="D1" s="124"/>
      <c r="E1" s="124"/>
      <c r="F1" s="124"/>
      <c r="G1" s="124"/>
      <c r="H1" s="124"/>
      <c r="I1" s="125"/>
      <c r="J1" s="119"/>
      <c r="K1" s="118"/>
      <c r="L1" s="118"/>
      <c r="M1" s="118"/>
      <c r="N1" s="118"/>
    </row>
    <row r="2" spans="1:14" x14ac:dyDescent="0.25">
      <c r="A2" s="126"/>
      <c r="B2" s="127"/>
      <c r="C2" s="127"/>
      <c r="D2" s="127"/>
      <c r="E2" s="127"/>
      <c r="F2" s="127"/>
      <c r="G2" s="127"/>
      <c r="H2" s="127"/>
      <c r="I2" s="128"/>
      <c r="J2" s="119"/>
      <c r="K2" s="118"/>
      <c r="L2" s="118"/>
      <c r="M2" s="118"/>
      <c r="N2" s="118"/>
    </row>
    <row r="3" spans="1:14" ht="8.4499999999999993" customHeight="1" x14ac:dyDescent="0.25">
      <c r="A3" s="129"/>
      <c r="B3" s="130"/>
      <c r="C3" s="130"/>
      <c r="D3" s="130"/>
      <c r="E3" s="130"/>
      <c r="F3" s="130"/>
      <c r="G3" s="130"/>
      <c r="H3" s="130"/>
      <c r="I3" s="131"/>
      <c r="J3" s="119"/>
      <c r="K3" s="118"/>
      <c r="L3" s="118"/>
      <c r="M3" s="118"/>
      <c r="N3" s="118"/>
    </row>
    <row r="4" spans="1:14" x14ac:dyDescent="0.25">
      <c r="A4" s="126" t="s">
        <v>1250</v>
      </c>
      <c r="B4" s="127"/>
      <c r="C4" s="127"/>
      <c r="D4" s="127"/>
      <c r="E4" s="127"/>
      <c r="F4" s="127"/>
      <c r="G4" s="127"/>
      <c r="H4" s="127"/>
      <c r="I4" s="128"/>
      <c r="J4" s="119"/>
      <c r="K4" s="118"/>
      <c r="L4" s="118"/>
      <c r="M4" s="118"/>
      <c r="N4" s="118"/>
    </row>
    <row r="5" spans="1:14" x14ac:dyDescent="0.25">
      <c r="A5" s="126"/>
      <c r="B5" s="127"/>
      <c r="C5" s="127"/>
      <c r="D5" s="127"/>
      <c r="E5" s="127"/>
      <c r="F5" s="127"/>
      <c r="G5" s="127"/>
      <c r="H5" s="127"/>
      <c r="I5" s="128"/>
      <c r="J5" s="119"/>
      <c r="K5" s="118"/>
      <c r="L5" s="118"/>
      <c r="M5" s="118"/>
      <c r="N5" s="118"/>
    </row>
    <row r="6" spans="1:14" ht="8.4499999999999993" customHeight="1" x14ac:dyDescent="0.25">
      <c r="A6" s="132"/>
      <c r="B6" s="133"/>
      <c r="C6" s="133"/>
      <c r="D6" s="133"/>
      <c r="E6" s="133"/>
      <c r="F6" s="133"/>
      <c r="G6" s="133"/>
      <c r="H6" s="133"/>
      <c r="I6" s="134"/>
      <c r="J6" s="119"/>
      <c r="K6" s="118"/>
      <c r="L6" s="118"/>
      <c r="M6" s="118"/>
      <c r="N6" s="118"/>
    </row>
    <row r="7" spans="1:14" ht="14.45" customHeight="1" x14ac:dyDescent="0.25">
      <c r="A7" s="126" t="s">
        <v>1243</v>
      </c>
      <c r="B7" s="127"/>
      <c r="C7" s="127"/>
      <c r="D7" s="127"/>
      <c r="E7" s="127"/>
      <c r="F7" s="127"/>
      <c r="G7" s="127"/>
      <c r="H7" s="127"/>
      <c r="I7" s="128"/>
      <c r="J7" s="119"/>
      <c r="K7" s="118"/>
      <c r="L7" s="118"/>
      <c r="M7" s="118"/>
      <c r="N7" s="118"/>
    </row>
    <row r="8" spans="1:14" x14ac:dyDescent="0.25">
      <c r="A8" s="126"/>
      <c r="B8" s="127"/>
      <c r="C8" s="127"/>
      <c r="D8" s="127"/>
      <c r="E8" s="127"/>
      <c r="F8" s="127"/>
      <c r="G8" s="127"/>
      <c r="H8" s="127"/>
      <c r="I8" s="128"/>
      <c r="J8" s="119"/>
      <c r="K8" s="118"/>
      <c r="L8" s="118"/>
      <c r="M8" s="118"/>
      <c r="N8" s="118"/>
    </row>
    <row r="9" spans="1:14" ht="8.4499999999999993" customHeight="1" x14ac:dyDescent="0.25">
      <c r="A9" s="132"/>
      <c r="B9" s="133"/>
      <c r="C9" s="133"/>
      <c r="D9" s="133"/>
      <c r="E9" s="133"/>
      <c r="F9" s="133"/>
      <c r="G9" s="133"/>
      <c r="H9" s="133"/>
      <c r="I9" s="134"/>
      <c r="J9" s="119"/>
      <c r="K9" s="118"/>
      <c r="L9" s="118"/>
      <c r="M9" s="118"/>
      <c r="N9" s="118"/>
    </row>
    <row r="10" spans="1:14" ht="14.45" customHeight="1" x14ac:dyDescent="0.25">
      <c r="A10" s="120" t="s">
        <v>1257</v>
      </c>
      <c r="B10" s="121"/>
      <c r="C10" s="121"/>
      <c r="D10" s="121"/>
      <c r="E10" s="121"/>
      <c r="F10" s="121"/>
      <c r="G10" s="121"/>
      <c r="H10" s="121"/>
      <c r="I10" s="122"/>
      <c r="J10" s="119"/>
      <c r="K10" s="118"/>
      <c r="L10" s="118"/>
      <c r="M10" s="118"/>
      <c r="N10" s="118"/>
    </row>
    <row r="11" spans="1:14" x14ac:dyDescent="0.25">
      <c r="A11" s="120"/>
      <c r="B11" s="121"/>
      <c r="C11" s="121"/>
      <c r="D11" s="121"/>
      <c r="E11" s="121"/>
      <c r="F11" s="121"/>
      <c r="G11" s="121"/>
      <c r="H11" s="121"/>
      <c r="I11" s="122"/>
      <c r="J11" s="119"/>
      <c r="K11" s="118"/>
      <c r="L11" s="118"/>
      <c r="M11" s="118"/>
      <c r="N11" s="118"/>
    </row>
    <row r="12" spans="1:14" x14ac:dyDescent="0.25">
      <c r="A12" s="120"/>
      <c r="B12" s="121"/>
      <c r="C12" s="121"/>
      <c r="D12" s="121"/>
      <c r="E12" s="121"/>
      <c r="F12" s="121"/>
      <c r="G12" s="121"/>
      <c r="H12" s="121"/>
      <c r="I12" s="122"/>
      <c r="J12" s="119"/>
      <c r="K12" s="118"/>
      <c r="L12" s="118"/>
      <c r="M12" s="118"/>
      <c r="N12" s="118"/>
    </row>
    <row r="13" spans="1:14" x14ac:dyDescent="0.25">
      <c r="A13" s="120"/>
      <c r="B13" s="121"/>
      <c r="C13" s="121"/>
      <c r="D13" s="121"/>
      <c r="E13" s="121"/>
      <c r="F13" s="121"/>
      <c r="G13" s="121"/>
      <c r="H13" s="121"/>
      <c r="I13" s="122"/>
      <c r="J13" s="119"/>
      <c r="K13" s="118"/>
      <c r="L13" s="118"/>
      <c r="M13" s="118"/>
      <c r="N13" s="118"/>
    </row>
    <row r="14" spans="1:14" ht="8.4499999999999993" customHeight="1" x14ac:dyDescent="0.25">
      <c r="A14" s="129"/>
      <c r="B14" s="130"/>
      <c r="C14" s="130"/>
      <c r="D14" s="130"/>
      <c r="E14" s="130"/>
      <c r="F14" s="130"/>
      <c r="G14" s="130"/>
      <c r="H14" s="130"/>
      <c r="I14" s="131"/>
      <c r="J14" s="119"/>
      <c r="K14" s="118"/>
      <c r="L14" s="118"/>
      <c r="M14" s="118"/>
      <c r="N14" s="118"/>
    </row>
    <row r="15" spans="1:14" x14ac:dyDescent="0.25">
      <c r="A15" s="126" t="s">
        <v>1244</v>
      </c>
      <c r="B15" s="127"/>
      <c r="C15" s="127"/>
      <c r="D15" s="127"/>
      <c r="E15" s="127"/>
      <c r="F15" s="127"/>
      <c r="G15" s="127"/>
      <c r="H15" s="127"/>
      <c r="I15" s="128"/>
      <c r="J15" s="119"/>
      <c r="K15" s="118"/>
      <c r="L15" s="118"/>
      <c r="M15" s="118"/>
      <c r="N15" s="118"/>
    </row>
    <row r="16" spans="1:14" ht="8.4499999999999993" customHeight="1" x14ac:dyDescent="0.25">
      <c r="A16" s="132"/>
      <c r="B16" s="133"/>
      <c r="C16" s="133"/>
      <c r="D16" s="133"/>
      <c r="E16" s="133"/>
      <c r="F16" s="133"/>
      <c r="G16" s="133"/>
      <c r="H16" s="133"/>
      <c r="I16" s="134"/>
      <c r="J16" s="119"/>
      <c r="K16" s="118"/>
      <c r="L16" s="118"/>
      <c r="M16" s="118"/>
      <c r="N16" s="118"/>
    </row>
    <row r="17" spans="1:14" x14ac:dyDescent="0.25">
      <c r="A17" s="126" t="s">
        <v>1245</v>
      </c>
      <c r="B17" s="127"/>
      <c r="C17" s="127"/>
      <c r="D17" s="127"/>
      <c r="E17" s="127"/>
      <c r="F17" s="127"/>
      <c r="G17" s="127"/>
      <c r="H17" s="127"/>
      <c r="I17" s="128"/>
      <c r="J17" s="119"/>
      <c r="K17" s="118"/>
      <c r="L17" s="118"/>
      <c r="M17" s="118"/>
      <c r="N17" s="118"/>
    </row>
    <row r="18" spans="1:14" x14ac:dyDescent="0.25">
      <c r="A18" s="126"/>
      <c r="B18" s="127"/>
      <c r="C18" s="127"/>
      <c r="D18" s="127"/>
      <c r="E18" s="127"/>
      <c r="F18" s="127"/>
      <c r="G18" s="127"/>
      <c r="H18" s="127"/>
      <c r="I18" s="128"/>
      <c r="J18" s="119"/>
      <c r="K18" s="118"/>
      <c r="L18" s="118"/>
      <c r="M18" s="118"/>
      <c r="N18" s="118"/>
    </row>
    <row r="19" spans="1:14" ht="8.4499999999999993" customHeight="1" x14ac:dyDescent="0.25">
      <c r="A19" s="132"/>
      <c r="B19" s="133"/>
      <c r="C19" s="133"/>
      <c r="D19" s="133"/>
      <c r="E19" s="133"/>
      <c r="F19" s="133"/>
      <c r="G19" s="133"/>
      <c r="H19" s="133"/>
      <c r="I19" s="134"/>
      <c r="J19" s="119"/>
      <c r="K19" s="118"/>
      <c r="L19" s="118"/>
      <c r="M19" s="118"/>
      <c r="N19" s="118"/>
    </row>
    <row r="20" spans="1:14" x14ac:dyDescent="0.25">
      <c r="A20" s="126" t="s">
        <v>1246</v>
      </c>
      <c r="B20" s="127"/>
      <c r="C20" s="127"/>
      <c r="D20" s="127"/>
      <c r="E20" s="127"/>
      <c r="F20" s="127"/>
      <c r="G20" s="127"/>
      <c r="H20" s="127"/>
      <c r="I20" s="128"/>
      <c r="J20" s="119"/>
      <c r="K20" s="118"/>
      <c r="L20" s="118"/>
      <c r="M20" s="118"/>
      <c r="N20" s="118"/>
    </row>
    <row r="21" spans="1:14" x14ac:dyDescent="0.25">
      <c r="A21" s="126"/>
      <c r="B21" s="127"/>
      <c r="C21" s="127"/>
      <c r="D21" s="127"/>
      <c r="E21" s="127"/>
      <c r="F21" s="127"/>
      <c r="G21" s="127"/>
      <c r="H21" s="127"/>
      <c r="I21" s="128"/>
      <c r="J21" s="119"/>
      <c r="K21" s="118"/>
      <c r="L21" s="118"/>
      <c r="M21" s="118"/>
      <c r="N21" s="118"/>
    </row>
    <row r="22" spans="1:14" ht="8.4499999999999993" customHeight="1" x14ac:dyDescent="0.25">
      <c r="A22" s="132"/>
      <c r="B22" s="133"/>
      <c r="C22" s="133"/>
      <c r="D22" s="133"/>
      <c r="E22" s="133"/>
      <c r="F22" s="133"/>
      <c r="G22" s="133"/>
      <c r="H22" s="133"/>
      <c r="I22" s="134"/>
      <c r="J22" s="119"/>
      <c r="K22" s="118"/>
      <c r="L22" s="118"/>
      <c r="M22" s="118"/>
      <c r="N22" s="118"/>
    </row>
    <row r="23" spans="1:14" x14ac:dyDescent="0.25">
      <c r="A23" s="126" t="s">
        <v>1247</v>
      </c>
      <c r="B23" s="127"/>
      <c r="C23" s="127"/>
      <c r="D23" s="127"/>
      <c r="E23" s="127"/>
      <c r="F23" s="127"/>
      <c r="G23" s="127"/>
      <c r="H23" s="127"/>
      <c r="I23" s="128"/>
      <c r="J23" s="119"/>
      <c r="K23" s="118"/>
      <c r="L23" s="118"/>
      <c r="M23" s="118"/>
      <c r="N23" s="118"/>
    </row>
    <row r="24" spans="1:14" x14ac:dyDescent="0.25">
      <c r="A24" s="126"/>
      <c r="B24" s="127"/>
      <c r="C24" s="127"/>
      <c r="D24" s="127"/>
      <c r="E24" s="127"/>
      <c r="F24" s="127"/>
      <c r="G24" s="127"/>
      <c r="H24" s="127"/>
      <c r="I24" s="128"/>
      <c r="J24" s="119"/>
      <c r="K24" s="118"/>
      <c r="L24" s="118"/>
      <c r="M24" s="118"/>
      <c r="N24" s="118"/>
    </row>
    <row r="25" spans="1:14" x14ac:dyDescent="0.25">
      <c r="A25" s="126"/>
      <c r="B25" s="127"/>
      <c r="C25" s="127"/>
      <c r="D25" s="127"/>
      <c r="E25" s="127"/>
      <c r="F25" s="127"/>
      <c r="G25" s="127"/>
      <c r="H25" s="127"/>
      <c r="I25" s="128"/>
      <c r="J25" s="119"/>
      <c r="K25" s="118"/>
      <c r="L25" s="118"/>
      <c r="M25" s="118"/>
      <c r="N25" s="118"/>
    </row>
    <row r="26" spans="1:14" ht="8.4499999999999993" customHeight="1" x14ac:dyDescent="0.25">
      <c r="A26" s="132"/>
      <c r="B26" s="133"/>
      <c r="C26" s="133"/>
      <c r="D26" s="133"/>
      <c r="E26" s="133"/>
      <c r="F26" s="133"/>
      <c r="G26" s="133"/>
      <c r="H26" s="133"/>
      <c r="I26" s="134"/>
      <c r="J26" s="119"/>
      <c r="K26" s="118"/>
      <c r="L26" s="118"/>
      <c r="M26" s="118"/>
      <c r="N26" s="118"/>
    </row>
    <row r="27" spans="1:14" x14ac:dyDescent="0.25">
      <c r="A27" s="126" t="s">
        <v>1248</v>
      </c>
      <c r="B27" s="127"/>
      <c r="C27" s="127"/>
      <c r="D27" s="127"/>
      <c r="E27" s="127"/>
      <c r="F27" s="127"/>
      <c r="G27" s="127"/>
      <c r="H27" s="127"/>
      <c r="I27" s="128"/>
      <c r="J27" s="119"/>
      <c r="K27" s="118"/>
      <c r="L27" s="118"/>
      <c r="M27" s="118"/>
      <c r="N27" s="118"/>
    </row>
    <row r="28" spans="1:14" x14ac:dyDescent="0.25">
      <c r="A28" s="135"/>
      <c r="B28" s="136"/>
      <c r="C28" s="136"/>
      <c r="D28" s="136"/>
      <c r="E28" s="136"/>
      <c r="F28" s="136"/>
      <c r="G28" s="136"/>
      <c r="H28" s="136"/>
      <c r="I28" s="137"/>
      <c r="J28" s="119"/>
      <c r="K28" s="118"/>
      <c r="L28" s="118"/>
      <c r="M28" s="118"/>
      <c r="N28" s="118"/>
    </row>
    <row r="29" spans="1:14" x14ac:dyDescent="0.25">
      <c r="A29" s="118"/>
      <c r="B29" s="118"/>
      <c r="C29" s="118"/>
      <c r="D29" s="118"/>
      <c r="E29" s="118"/>
      <c r="F29" s="118"/>
      <c r="G29" s="118"/>
      <c r="H29" s="118"/>
      <c r="I29" s="118"/>
      <c r="J29" s="118"/>
      <c r="K29" s="118"/>
      <c r="L29" s="118"/>
      <c r="M29" s="118"/>
      <c r="N29" s="118"/>
    </row>
    <row r="30" spans="1:14" x14ac:dyDescent="0.25">
      <c r="A30" s="118"/>
      <c r="B30" s="118"/>
      <c r="C30" s="118"/>
      <c r="D30" s="118"/>
      <c r="E30" s="118"/>
      <c r="F30" s="118"/>
      <c r="G30" s="118"/>
      <c r="H30" s="118"/>
      <c r="I30" s="118"/>
      <c r="J30" s="118"/>
      <c r="K30" s="118"/>
      <c r="L30" s="118"/>
      <c r="M30" s="118"/>
      <c r="N30" s="118"/>
    </row>
    <row r="31" spans="1:14" x14ac:dyDescent="0.25">
      <c r="A31" s="118"/>
      <c r="B31" s="118"/>
      <c r="C31" s="118"/>
      <c r="D31" s="118"/>
      <c r="E31" s="118"/>
      <c r="F31" s="118"/>
      <c r="G31" s="118"/>
      <c r="H31" s="118"/>
      <c r="I31" s="118"/>
      <c r="J31" s="118"/>
      <c r="K31" s="118"/>
      <c r="L31" s="118"/>
      <c r="M31" s="118"/>
      <c r="N31" s="118"/>
    </row>
    <row r="32" spans="1:14" x14ac:dyDescent="0.25">
      <c r="A32" s="118"/>
      <c r="B32" s="118"/>
      <c r="C32" s="118"/>
      <c r="D32" s="118"/>
      <c r="E32" s="118"/>
      <c r="F32" s="118"/>
      <c r="G32" s="118"/>
      <c r="H32" s="118"/>
      <c r="I32" s="118"/>
      <c r="J32" s="118"/>
      <c r="K32" s="118"/>
      <c r="L32" s="118"/>
      <c r="M32" s="118"/>
      <c r="N32" s="118"/>
    </row>
    <row r="33" spans="1:14" x14ac:dyDescent="0.25">
      <c r="A33" s="118"/>
      <c r="B33" s="118"/>
      <c r="C33" s="118"/>
      <c r="D33" s="118"/>
      <c r="E33" s="118"/>
      <c r="F33" s="118"/>
      <c r="G33" s="118"/>
      <c r="H33" s="118"/>
      <c r="I33" s="118"/>
      <c r="J33" s="118"/>
      <c r="K33" s="118"/>
      <c r="L33" s="118"/>
      <c r="M33" s="118"/>
      <c r="N33" s="118"/>
    </row>
    <row r="34" spans="1:14" x14ac:dyDescent="0.25">
      <c r="A34" s="118"/>
      <c r="B34" s="118"/>
      <c r="C34" s="118"/>
      <c r="D34" s="118"/>
      <c r="E34" s="118"/>
      <c r="F34" s="118"/>
      <c r="G34" s="118"/>
      <c r="H34" s="118"/>
      <c r="I34" s="118"/>
      <c r="J34" s="118"/>
      <c r="K34" s="118"/>
      <c r="L34" s="118"/>
      <c r="M34" s="118"/>
      <c r="N34" s="118"/>
    </row>
    <row r="35" spans="1:14" x14ac:dyDescent="0.25">
      <c r="A35" s="118"/>
      <c r="B35" s="118"/>
      <c r="C35" s="118"/>
      <c r="D35" s="118"/>
      <c r="E35" s="118"/>
      <c r="F35" s="118"/>
      <c r="G35" s="118"/>
      <c r="H35" s="118"/>
      <c r="I35" s="118"/>
      <c r="J35" s="118"/>
      <c r="K35" s="118"/>
      <c r="L35" s="118"/>
      <c r="M35" s="118"/>
      <c r="N35" s="118"/>
    </row>
    <row r="36" spans="1:14" x14ac:dyDescent="0.25">
      <c r="A36" s="118"/>
      <c r="B36" s="118"/>
      <c r="C36" s="118"/>
      <c r="D36" s="118"/>
      <c r="E36" s="118"/>
      <c r="F36" s="118"/>
      <c r="G36" s="118"/>
      <c r="H36" s="118"/>
      <c r="I36" s="118"/>
      <c r="J36" s="118"/>
      <c r="K36" s="118"/>
      <c r="L36" s="118"/>
      <c r="M36" s="118"/>
      <c r="N36" s="118"/>
    </row>
  </sheetData>
  <sheetProtection algorithmName="SHA-512" hashValue="6aDriXX8OYqI9ETtThid/0iMizBWID3oKYuolYpKuOMFEU4QAV4bQzRfxxGbRkEwPmMv3/OCJdyMfxvIFu6qZA==" saltValue="KxIqCd1a3Lcoi6SXoDJNLg==" spinCount="100000" sheet="1" objects="1" scenarios="1"/>
  <mergeCells count="19">
    <mergeCell ref="A23:I25"/>
    <mergeCell ref="A27:I28"/>
    <mergeCell ref="A19:I19"/>
    <mergeCell ref="A29:N36"/>
    <mergeCell ref="J1:N28"/>
    <mergeCell ref="A10:I13"/>
    <mergeCell ref="A1:I2"/>
    <mergeCell ref="A7:I8"/>
    <mergeCell ref="A4:I5"/>
    <mergeCell ref="A15:I15"/>
    <mergeCell ref="A3:I3"/>
    <mergeCell ref="A6:I6"/>
    <mergeCell ref="A9:I9"/>
    <mergeCell ref="A14:I14"/>
    <mergeCell ref="A16:I16"/>
    <mergeCell ref="A22:I22"/>
    <mergeCell ref="A26:I26"/>
    <mergeCell ref="A17:I18"/>
    <mergeCell ref="A20:I21"/>
  </mergeCells>
  <pageMargins left="0.23622047244094491" right="0.23622047244094491" top="1.1811023622047245" bottom="0.94488188976377963" header="0.31496062992125984" footer="0.31496062992125984"/>
  <pageSetup paperSize="9" orientation="landscape"/>
  <headerFooter>
    <oddHeader>&amp;L&amp;"Arial,Bold"&amp;14FRM7835/1 – Request Form - Customer Credits&amp;R&amp;G
&amp;"Arial,Bold"&amp;9Effective date: 29APR2025</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5F72B-417F-4301-ACFD-7E65EE5EFCF7}">
  <dimension ref="A1:N37"/>
  <sheetViews>
    <sheetView view="pageLayout" zoomScaleNormal="100" workbookViewId="0">
      <selection activeCell="J1" sqref="J1:N35"/>
    </sheetView>
  </sheetViews>
  <sheetFormatPr defaultRowHeight="15" x14ac:dyDescent="0.25"/>
  <cols>
    <col min="9" max="9" width="26.85546875" customWidth="1"/>
  </cols>
  <sheetData>
    <row r="1" spans="1:14" ht="26.45" customHeight="1" x14ac:dyDescent="0.25">
      <c r="A1" s="151" t="s">
        <v>1251</v>
      </c>
      <c r="B1" s="152"/>
      <c r="C1" s="152"/>
      <c r="D1" s="152"/>
      <c r="E1" s="152"/>
      <c r="F1" s="152"/>
      <c r="G1" s="152"/>
      <c r="H1" s="152"/>
      <c r="I1" s="153"/>
      <c r="J1" s="118"/>
      <c r="K1" s="118"/>
      <c r="L1" s="118"/>
      <c r="M1" s="118"/>
      <c r="N1" s="118"/>
    </row>
    <row r="2" spans="1:14" ht="14.45" customHeight="1" x14ac:dyDescent="0.25">
      <c r="A2" s="120" t="s">
        <v>1234</v>
      </c>
      <c r="B2" s="121"/>
      <c r="C2" s="121"/>
      <c r="D2" s="121"/>
      <c r="E2" s="121"/>
      <c r="F2" s="121"/>
      <c r="G2" s="121"/>
      <c r="H2" s="121"/>
      <c r="I2" s="122"/>
      <c r="J2" s="118"/>
      <c r="K2" s="118"/>
      <c r="L2" s="118"/>
      <c r="M2" s="118"/>
      <c r="N2" s="118"/>
    </row>
    <row r="3" spans="1:14" ht="7.35" customHeight="1" x14ac:dyDescent="0.25">
      <c r="A3" s="138"/>
      <c r="B3" s="139"/>
      <c r="C3" s="139"/>
      <c r="D3" s="139"/>
      <c r="E3" s="139"/>
      <c r="F3" s="139"/>
      <c r="G3" s="139"/>
      <c r="H3" s="139"/>
      <c r="I3" s="140"/>
      <c r="J3" s="118"/>
      <c r="K3" s="118"/>
      <c r="L3" s="118"/>
      <c r="M3" s="118"/>
      <c r="N3" s="118"/>
    </row>
    <row r="4" spans="1:14" ht="14.45" customHeight="1" x14ac:dyDescent="0.25">
      <c r="A4" s="120" t="s">
        <v>1235</v>
      </c>
      <c r="B4" s="121"/>
      <c r="C4" s="121"/>
      <c r="D4" s="121"/>
      <c r="E4" s="121"/>
      <c r="F4" s="121"/>
      <c r="G4" s="121"/>
      <c r="H4" s="121"/>
      <c r="I4" s="122"/>
      <c r="J4" s="118"/>
      <c r="K4" s="118"/>
      <c r="L4" s="118"/>
      <c r="M4" s="118"/>
      <c r="N4" s="118"/>
    </row>
    <row r="5" spans="1:14" ht="15" customHeight="1" x14ac:dyDescent="0.25">
      <c r="A5" s="120"/>
      <c r="B5" s="121"/>
      <c r="C5" s="121"/>
      <c r="D5" s="121"/>
      <c r="E5" s="121"/>
      <c r="F5" s="121"/>
      <c r="G5" s="121"/>
      <c r="H5" s="121"/>
      <c r="I5" s="122"/>
      <c r="J5" s="118"/>
      <c r="K5" s="118"/>
      <c r="L5" s="118"/>
      <c r="M5" s="118"/>
      <c r="N5" s="118"/>
    </row>
    <row r="6" spans="1:14" ht="6.95" customHeight="1" x14ac:dyDescent="0.25">
      <c r="A6" s="138"/>
      <c r="B6" s="139"/>
      <c r="C6" s="139"/>
      <c r="D6" s="139"/>
      <c r="E6" s="139"/>
      <c r="F6" s="139"/>
      <c r="G6" s="139"/>
      <c r="H6" s="139"/>
      <c r="I6" s="140"/>
      <c r="J6" s="118"/>
      <c r="K6" s="118"/>
      <c r="L6" s="118"/>
      <c r="M6" s="118"/>
      <c r="N6" s="118"/>
    </row>
    <row r="7" spans="1:14" ht="14.45" customHeight="1" x14ac:dyDescent="0.25">
      <c r="A7" s="141" t="s">
        <v>1236</v>
      </c>
      <c r="B7" s="142"/>
      <c r="C7" s="142"/>
      <c r="D7" s="142"/>
      <c r="E7" s="142"/>
      <c r="F7" s="142"/>
      <c r="G7" s="142"/>
      <c r="H7" s="142"/>
      <c r="I7" s="109"/>
      <c r="J7" s="118"/>
      <c r="K7" s="118"/>
      <c r="L7" s="118"/>
      <c r="M7" s="118"/>
      <c r="N7" s="118"/>
    </row>
    <row r="8" spans="1:14" ht="6.95" customHeight="1" x14ac:dyDescent="0.25">
      <c r="A8" s="138"/>
      <c r="B8" s="139"/>
      <c r="C8" s="139"/>
      <c r="D8" s="139"/>
      <c r="E8" s="139"/>
      <c r="F8" s="139"/>
      <c r="G8" s="139"/>
      <c r="H8" s="139"/>
      <c r="I8" s="140"/>
      <c r="J8" s="118"/>
      <c r="K8" s="118"/>
      <c r="L8" s="118"/>
      <c r="M8" s="118"/>
      <c r="N8" s="118"/>
    </row>
    <row r="9" spans="1:14" ht="14.45" customHeight="1" x14ac:dyDescent="0.25">
      <c r="A9" s="120" t="s">
        <v>1237</v>
      </c>
      <c r="B9" s="121"/>
      <c r="C9" s="121"/>
      <c r="D9" s="121"/>
      <c r="E9" s="121"/>
      <c r="F9" s="121"/>
      <c r="G9" s="121"/>
      <c r="H9" s="121"/>
      <c r="I9" s="122"/>
      <c r="J9" s="118"/>
      <c r="K9" s="118"/>
      <c r="L9" s="118"/>
      <c r="M9" s="118"/>
      <c r="N9" s="118"/>
    </row>
    <row r="10" spans="1:14" ht="6.95" customHeight="1" x14ac:dyDescent="0.25">
      <c r="A10" s="144"/>
      <c r="B10" s="145"/>
      <c r="C10" s="145"/>
      <c r="D10" s="145"/>
      <c r="E10" s="145"/>
      <c r="F10" s="145"/>
      <c r="G10" s="145"/>
      <c r="H10" s="145"/>
      <c r="I10" s="146"/>
      <c r="J10" s="118"/>
      <c r="K10" s="118"/>
      <c r="L10" s="118"/>
      <c r="M10" s="118"/>
      <c r="N10" s="118"/>
    </row>
    <row r="11" spans="1:14" ht="14.45" customHeight="1" x14ac:dyDescent="0.25">
      <c r="A11" s="120" t="s">
        <v>1238</v>
      </c>
      <c r="B11" s="121"/>
      <c r="C11" s="121"/>
      <c r="D11" s="121"/>
      <c r="E11" s="121"/>
      <c r="F11" s="121"/>
      <c r="G11" s="121"/>
      <c r="H11" s="121"/>
      <c r="I11" s="122"/>
      <c r="J11" s="118"/>
      <c r="K11" s="118"/>
      <c r="L11" s="118"/>
      <c r="M11" s="118"/>
      <c r="N11" s="118"/>
    </row>
    <row r="12" spans="1:14" ht="6.95" customHeight="1" x14ac:dyDescent="0.25">
      <c r="A12" s="138"/>
      <c r="B12" s="139"/>
      <c r="C12" s="139"/>
      <c r="D12" s="139"/>
      <c r="E12" s="139"/>
      <c r="F12" s="139"/>
      <c r="G12" s="139"/>
      <c r="H12" s="139"/>
      <c r="I12" s="140"/>
      <c r="J12" s="118"/>
      <c r="K12" s="118"/>
      <c r="L12" s="118"/>
      <c r="M12" s="118"/>
      <c r="N12" s="118"/>
    </row>
    <row r="13" spans="1:14" ht="14.45" customHeight="1" x14ac:dyDescent="0.25">
      <c r="A13" s="120" t="s">
        <v>1239</v>
      </c>
      <c r="B13" s="121"/>
      <c r="C13" s="121"/>
      <c r="D13" s="121"/>
      <c r="E13" s="121"/>
      <c r="F13" s="121"/>
      <c r="G13" s="121"/>
      <c r="H13" s="121"/>
      <c r="I13" s="122"/>
      <c r="J13" s="118"/>
      <c r="K13" s="118"/>
      <c r="L13" s="118"/>
      <c r="M13" s="118"/>
      <c r="N13" s="118"/>
    </row>
    <row r="14" spans="1:14" ht="15.6" customHeight="1" x14ac:dyDescent="0.25">
      <c r="A14" s="120"/>
      <c r="B14" s="121"/>
      <c r="C14" s="121"/>
      <c r="D14" s="121"/>
      <c r="E14" s="121"/>
      <c r="F14" s="121"/>
      <c r="G14" s="121"/>
      <c r="H14" s="121"/>
      <c r="I14" s="122"/>
      <c r="J14" s="118"/>
      <c r="K14" s="118"/>
      <c r="L14" s="118"/>
      <c r="M14" s="118"/>
      <c r="N14" s="118"/>
    </row>
    <row r="15" spans="1:14" ht="6.95" customHeight="1" x14ac:dyDescent="0.25">
      <c r="A15" s="138"/>
      <c r="B15" s="139"/>
      <c r="C15" s="139"/>
      <c r="D15" s="139"/>
      <c r="E15" s="139"/>
      <c r="F15" s="139"/>
      <c r="G15" s="139"/>
      <c r="H15" s="139"/>
      <c r="I15" s="140"/>
      <c r="J15" s="118"/>
      <c r="K15" s="118"/>
      <c r="L15" s="118"/>
      <c r="M15" s="118"/>
      <c r="N15" s="118"/>
    </row>
    <row r="16" spans="1:14" ht="14.45" customHeight="1" x14ac:dyDescent="0.25">
      <c r="A16" s="141" t="s">
        <v>1240</v>
      </c>
      <c r="B16" s="142"/>
      <c r="C16" s="142"/>
      <c r="D16" s="142"/>
      <c r="E16" s="142"/>
      <c r="F16" s="142"/>
      <c r="G16" s="142"/>
      <c r="H16" s="142"/>
      <c r="I16" s="143"/>
      <c r="J16" s="118"/>
      <c r="K16" s="118"/>
      <c r="L16" s="118"/>
      <c r="M16" s="118"/>
      <c r="N16" s="118"/>
    </row>
    <row r="17" spans="1:14" ht="6.95" customHeight="1" x14ac:dyDescent="0.25">
      <c r="A17" s="138"/>
      <c r="B17" s="139"/>
      <c r="C17" s="139"/>
      <c r="D17" s="139"/>
      <c r="E17" s="139"/>
      <c r="F17" s="139"/>
      <c r="G17" s="139"/>
      <c r="H17" s="139"/>
      <c r="I17" s="140"/>
      <c r="J17" s="118"/>
      <c r="K17" s="118"/>
      <c r="L17" s="118"/>
      <c r="M17" s="118"/>
      <c r="N17" s="118"/>
    </row>
    <row r="18" spans="1:14" ht="14.45" customHeight="1" x14ac:dyDescent="0.25">
      <c r="A18" s="120" t="s">
        <v>1241</v>
      </c>
      <c r="B18" s="121"/>
      <c r="C18" s="121"/>
      <c r="D18" s="121"/>
      <c r="E18" s="121"/>
      <c r="F18" s="121"/>
      <c r="G18" s="121"/>
      <c r="H18" s="121"/>
      <c r="I18" s="122"/>
      <c r="J18" s="118"/>
      <c r="K18" s="118"/>
      <c r="L18" s="118"/>
      <c r="M18" s="118"/>
      <c r="N18" s="118"/>
    </row>
    <row r="19" spans="1:14" ht="17.45" customHeight="1" x14ac:dyDescent="0.25">
      <c r="A19" s="120"/>
      <c r="B19" s="121"/>
      <c r="C19" s="121"/>
      <c r="D19" s="121"/>
      <c r="E19" s="121"/>
      <c r="F19" s="121"/>
      <c r="G19" s="121"/>
      <c r="H19" s="121"/>
      <c r="I19" s="122"/>
      <c r="J19" s="118"/>
      <c r="K19" s="118"/>
      <c r="L19" s="118"/>
      <c r="M19" s="118"/>
      <c r="N19" s="118"/>
    </row>
    <row r="20" spans="1:14" ht="6.95" customHeight="1" x14ac:dyDescent="0.25">
      <c r="A20" s="138"/>
      <c r="B20" s="139"/>
      <c r="C20" s="139"/>
      <c r="D20" s="139"/>
      <c r="E20" s="139"/>
      <c r="F20" s="139"/>
      <c r="G20" s="139"/>
      <c r="H20" s="139"/>
      <c r="I20" s="140"/>
      <c r="J20" s="118"/>
      <c r="K20" s="118"/>
      <c r="L20" s="118"/>
      <c r="M20" s="118"/>
      <c r="N20" s="118"/>
    </row>
    <row r="21" spans="1:14" ht="14.45" customHeight="1" x14ac:dyDescent="0.25">
      <c r="A21" s="120" t="s">
        <v>1242</v>
      </c>
      <c r="B21" s="121"/>
      <c r="C21" s="121"/>
      <c r="D21" s="121"/>
      <c r="E21" s="121"/>
      <c r="F21" s="121"/>
      <c r="G21" s="121"/>
      <c r="H21" s="121"/>
      <c r="I21" s="122"/>
      <c r="J21" s="118"/>
      <c r="K21" s="118"/>
      <c r="L21" s="118"/>
      <c r="M21" s="118"/>
      <c r="N21" s="118"/>
    </row>
    <row r="22" spans="1:14" ht="14.45" customHeight="1" x14ac:dyDescent="0.25">
      <c r="A22" s="120"/>
      <c r="B22" s="121"/>
      <c r="C22" s="121"/>
      <c r="D22" s="121"/>
      <c r="E22" s="121"/>
      <c r="F22" s="121"/>
      <c r="G22" s="121"/>
      <c r="H22" s="121"/>
      <c r="I22" s="122"/>
      <c r="J22" s="118"/>
      <c r="K22" s="118"/>
      <c r="L22" s="118"/>
      <c r="M22" s="118"/>
      <c r="N22" s="118"/>
    </row>
    <row r="23" spans="1:14" ht="13.7" customHeight="1" x14ac:dyDescent="0.25">
      <c r="A23" s="147"/>
      <c r="B23" s="147"/>
      <c r="C23" s="147"/>
      <c r="D23" s="147"/>
      <c r="E23" s="147"/>
      <c r="F23" s="147"/>
      <c r="G23" s="147"/>
      <c r="H23" s="147"/>
      <c r="I23" s="147"/>
      <c r="J23" s="118"/>
      <c r="K23" s="118"/>
      <c r="L23" s="118"/>
      <c r="M23" s="118"/>
      <c r="N23" s="118"/>
    </row>
    <row r="24" spans="1:14" ht="24" customHeight="1" x14ac:dyDescent="0.25">
      <c r="A24" s="151" t="s">
        <v>1252</v>
      </c>
      <c r="B24" s="152"/>
      <c r="C24" s="152"/>
      <c r="D24" s="152"/>
      <c r="E24" s="152"/>
      <c r="F24" s="152"/>
      <c r="G24" s="152"/>
      <c r="H24" s="152"/>
      <c r="I24" s="153"/>
      <c r="J24" s="118"/>
      <c r="K24" s="118"/>
      <c r="L24" s="118"/>
      <c r="M24" s="118"/>
      <c r="N24" s="118"/>
    </row>
    <row r="25" spans="1:14" x14ac:dyDescent="0.25">
      <c r="A25" s="120" t="s">
        <v>1234</v>
      </c>
      <c r="B25" s="121"/>
      <c r="C25" s="121"/>
      <c r="D25" s="121"/>
      <c r="E25" s="121"/>
      <c r="F25" s="121"/>
      <c r="G25" s="121"/>
      <c r="H25" s="121"/>
      <c r="I25" s="122"/>
      <c r="J25" s="118"/>
      <c r="K25" s="118"/>
      <c r="L25" s="118"/>
      <c r="M25" s="118"/>
      <c r="N25" s="118"/>
    </row>
    <row r="26" spans="1:14" ht="6.95" customHeight="1" x14ac:dyDescent="0.25">
      <c r="A26" s="138"/>
      <c r="B26" s="139"/>
      <c r="C26" s="139"/>
      <c r="D26" s="139"/>
      <c r="E26" s="139"/>
      <c r="F26" s="139"/>
      <c r="G26" s="139"/>
      <c r="H26" s="139"/>
      <c r="I26" s="140"/>
      <c r="J26" s="118"/>
      <c r="K26" s="118"/>
      <c r="L26" s="118"/>
      <c r="M26" s="118"/>
      <c r="N26" s="118"/>
    </row>
    <row r="27" spans="1:14" x14ac:dyDescent="0.25">
      <c r="A27" s="120" t="s">
        <v>1253</v>
      </c>
      <c r="B27" s="121"/>
      <c r="C27" s="121"/>
      <c r="D27" s="121"/>
      <c r="E27" s="121"/>
      <c r="F27" s="121"/>
      <c r="G27" s="121"/>
      <c r="H27" s="121"/>
      <c r="I27" s="122"/>
      <c r="J27" s="118"/>
      <c r="K27" s="118"/>
      <c r="L27" s="118"/>
      <c r="M27" s="118"/>
      <c r="N27" s="118"/>
    </row>
    <row r="28" spans="1:14" x14ac:dyDescent="0.25">
      <c r="A28" s="120"/>
      <c r="B28" s="121"/>
      <c r="C28" s="121"/>
      <c r="D28" s="121"/>
      <c r="E28" s="121"/>
      <c r="F28" s="121"/>
      <c r="G28" s="121"/>
      <c r="H28" s="121"/>
      <c r="I28" s="122"/>
      <c r="J28" s="118"/>
      <c r="K28" s="118"/>
      <c r="L28" s="118"/>
      <c r="M28" s="118"/>
      <c r="N28" s="118"/>
    </row>
    <row r="29" spans="1:14" ht="6.95" customHeight="1" x14ac:dyDescent="0.25">
      <c r="A29" s="138"/>
      <c r="B29" s="139"/>
      <c r="C29" s="139"/>
      <c r="D29" s="139"/>
      <c r="E29" s="139"/>
      <c r="F29" s="139"/>
      <c r="G29" s="139"/>
      <c r="H29" s="139"/>
      <c r="I29" s="140"/>
      <c r="J29" s="118"/>
      <c r="K29" s="118"/>
      <c r="L29" s="118"/>
      <c r="M29" s="118"/>
      <c r="N29" s="118"/>
    </row>
    <row r="30" spans="1:14" x14ac:dyDescent="0.25">
      <c r="A30" s="120" t="s">
        <v>1254</v>
      </c>
      <c r="B30" s="121"/>
      <c r="C30" s="121"/>
      <c r="D30" s="121"/>
      <c r="E30" s="121"/>
      <c r="F30" s="121"/>
      <c r="G30" s="121"/>
      <c r="H30" s="121"/>
      <c r="I30" s="122"/>
      <c r="J30" s="118"/>
      <c r="K30" s="118"/>
      <c r="L30" s="118"/>
      <c r="M30" s="118"/>
      <c r="N30" s="118"/>
    </row>
    <row r="31" spans="1:14" ht="6.95" customHeight="1" x14ac:dyDescent="0.25">
      <c r="A31" s="144"/>
      <c r="B31" s="145"/>
      <c r="C31" s="145"/>
      <c r="D31" s="145"/>
      <c r="E31" s="145"/>
      <c r="F31" s="145"/>
      <c r="G31" s="145"/>
      <c r="H31" s="145"/>
      <c r="I31" s="146"/>
      <c r="J31" s="118"/>
      <c r="K31" s="118"/>
      <c r="L31" s="118"/>
      <c r="M31" s="118"/>
      <c r="N31" s="118"/>
    </row>
    <row r="32" spans="1:14" x14ac:dyDescent="0.25">
      <c r="A32" s="120" t="s">
        <v>1255</v>
      </c>
      <c r="B32" s="121"/>
      <c r="C32" s="121"/>
      <c r="D32" s="121"/>
      <c r="E32" s="121"/>
      <c r="F32" s="121"/>
      <c r="G32" s="121"/>
      <c r="H32" s="121"/>
      <c r="I32" s="122"/>
      <c r="J32" s="118"/>
      <c r="K32" s="118"/>
      <c r="L32" s="118"/>
      <c r="M32" s="118"/>
      <c r="N32" s="118"/>
    </row>
    <row r="33" spans="1:14" ht="6.95" customHeight="1" x14ac:dyDescent="0.25">
      <c r="A33" s="138"/>
      <c r="B33" s="139"/>
      <c r="C33" s="139"/>
      <c r="D33" s="139"/>
      <c r="E33" s="139"/>
      <c r="F33" s="139"/>
      <c r="G33" s="139"/>
      <c r="H33" s="139"/>
      <c r="I33" s="140"/>
      <c r="J33" s="118"/>
      <c r="K33" s="118"/>
      <c r="L33" s="118"/>
      <c r="M33" s="118"/>
      <c r="N33" s="118"/>
    </row>
    <row r="34" spans="1:14" x14ac:dyDescent="0.25">
      <c r="A34" s="120" t="s">
        <v>1256</v>
      </c>
      <c r="B34" s="121"/>
      <c r="C34" s="121"/>
      <c r="D34" s="121"/>
      <c r="E34" s="121"/>
      <c r="F34" s="121"/>
      <c r="G34" s="121"/>
      <c r="H34" s="121"/>
      <c r="I34" s="122"/>
      <c r="J34" s="118"/>
      <c r="K34" s="118"/>
      <c r="L34" s="118"/>
      <c r="M34" s="118"/>
      <c r="N34" s="118"/>
    </row>
    <row r="35" spans="1:14" x14ac:dyDescent="0.25">
      <c r="A35" s="148"/>
      <c r="B35" s="149"/>
      <c r="C35" s="149"/>
      <c r="D35" s="149"/>
      <c r="E35" s="149"/>
      <c r="F35" s="149"/>
      <c r="G35" s="149"/>
      <c r="H35" s="149"/>
      <c r="I35" s="150"/>
      <c r="J35" s="118"/>
      <c r="K35" s="118"/>
      <c r="L35" s="118"/>
      <c r="M35" s="118"/>
      <c r="N35" s="118"/>
    </row>
    <row r="36" spans="1:14" x14ac:dyDescent="0.25">
      <c r="A36" s="118"/>
      <c r="B36" s="118"/>
      <c r="C36" s="118"/>
      <c r="D36" s="118"/>
      <c r="E36" s="118"/>
      <c r="F36" s="118"/>
      <c r="G36" s="118"/>
      <c r="H36" s="118"/>
      <c r="I36" s="118"/>
      <c r="J36" s="118"/>
      <c r="K36" s="118"/>
      <c r="L36" s="118"/>
      <c r="M36" s="118"/>
      <c r="N36" s="118"/>
    </row>
    <row r="37" spans="1:14" x14ac:dyDescent="0.25">
      <c r="A37" s="118"/>
      <c r="B37" s="118"/>
      <c r="C37" s="118"/>
      <c r="D37" s="118"/>
      <c r="E37" s="118"/>
      <c r="F37" s="118"/>
      <c r="G37" s="118"/>
      <c r="H37" s="118"/>
      <c r="I37" s="118"/>
      <c r="J37" s="118"/>
      <c r="K37" s="118"/>
      <c r="L37" s="118"/>
      <c r="M37" s="118"/>
      <c r="N37" s="118"/>
    </row>
  </sheetData>
  <sheetProtection algorithmName="SHA-512" hashValue="R+Ranra7zZUmNGGRgDDeAWwfqWpfHNFJW251BNJXla7kX2TX5Hid/YyvJH2Eh2bbSlrOLgMY8tiPGXlvbYFOJg==" saltValue="v+eWI45HjAW3sQeSK12d+A==" spinCount="100000" sheet="1" objects="1" scenarios="1"/>
  <mergeCells count="31">
    <mergeCell ref="J1:N35"/>
    <mergeCell ref="A36:N37"/>
    <mergeCell ref="A23:I23"/>
    <mergeCell ref="A31:I31"/>
    <mergeCell ref="A32:I32"/>
    <mergeCell ref="A33:I33"/>
    <mergeCell ref="A34:I35"/>
    <mergeCell ref="A27:I28"/>
    <mergeCell ref="A29:I29"/>
    <mergeCell ref="A30:I30"/>
    <mergeCell ref="A1:I1"/>
    <mergeCell ref="A24:I24"/>
    <mergeCell ref="A25:I25"/>
    <mergeCell ref="A26:I26"/>
    <mergeCell ref="A2:I2"/>
    <mergeCell ref="A4:I5"/>
    <mergeCell ref="A7:H7"/>
    <mergeCell ref="A9:I9"/>
    <mergeCell ref="A11:I11"/>
    <mergeCell ref="A3:I3"/>
    <mergeCell ref="A10:I10"/>
    <mergeCell ref="A8:I8"/>
    <mergeCell ref="A6:I6"/>
    <mergeCell ref="A17:I17"/>
    <mergeCell ref="A15:I15"/>
    <mergeCell ref="A12:I12"/>
    <mergeCell ref="A21:I22"/>
    <mergeCell ref="A20:I20"/>
    <mergeCell ref="A13:I14"/>
    <mergeCell ref="A16:I16"/>
    <mergeCell ref="A18:I19"/>
  </mergeCells>
  <pageMargins left="0.23622047244094491" right="0.23622047244094491" top="1.1811023622047245" bottom="0.94488188976377963" header="0.31496062992125984" footer="0.31496062992125984"/>
  <pageSetup paperSize="9" orientation="landscape"/>
  <headerFooter>
    <oddHeader>&amp;L&amp;"Arial,Bold"&amp;14FRM7835/1 – Request Form - Customer Credits&amp;R&amp;G
&amp;"Arial,Bold"&amp;9Effective date: 29APR2025</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CA578-3C0C-48E7-81B3-9D88D11A2509}">
  <sheetPr codeName="Sheet1"/>
  <dimension ref="A1:I26"/>
  <sheetViews>
    <sheetView view="pageLayout" zoomScale="80" zoomScaleNormal="60" zoomScalePageLayoutView="80" workbookViewId="0">
      <selection activeCell="J9" sqref="J9"/>
    </sheetView>
  </sheetViews>
  <sheetFormatPr defaultRowHeight="15" x14ac:dyDescent="0.25"/>
  <cols>
    <col min="1" max="1" width="9.140625" customWidth="1"/>
    <col min="2" max="2" width="17.5703125" customWidth="1"/>
    <col min="3" max="3" width="11.85546875" customWidth="1"/>
    <col min="4" max="4" width="25" customWidth="1"/>
    <col min="5" max="5" width="26.5703125" customWidth="1"/>
    <col min="6" max="6" width="14.5703125" customWidth="1"/>
    <col min="7" max="8" width="10.85546875" customWidth="1"/>
    <col min="9" max="9" width="15.85546875" customWidth="1"/>
  </cols>
  <sheetData>
    <row r="1" spans="1:9" ht="56.25" customHeight="1" x14ac:dyDescent="0.25">
      <c r="A1" s="111" t="s">
        <v>0</v>
      </c>
      <c r="B1" s="12"/>
      <c r="C1" s="12"/>
      <c r="D1" s="12"/>
      <c r="E1" s="12"/>
      <c r="F1" s="12"/>
      <c r="G1" s="12"/>
      <c r="H1" s="12"/>
      <c r="I1" s="12"/>
    </row>
    <row r="2" spans="1:9" ht="16.5" x14ac:dyDescent="0.25">
      <c r="A2" s="112" t="s">
        <v>1</v>
      </c>
      <c r="B2" s="12"/>
      <c r="C2" s="12"/>
      <c r="D2" s="40" t="str">
        <f>C4&amp;LEFT(D4,3)</f>
        <v/>
      </c>
      <c r="E2" s="12"/>
      <c r="F2" s="12"/>
      <c r="G2" s="12"/>
      <c r="H2" s="12"/>
      <c r="I2" s="12"/>
    </row>
    <row r="3" spans="1:9" ht="31.35" customHeight="1" x14ac:dyDescent="0.25">
      <c r="A3" s="110" t="s">
        <v>324</v>
      </c>
      <c r="B3" s="110" t="s">
        <v>896</v>
      </c>
      <c r="C3" s="110" t="s">
        <v>3</v>
      </c>
      <c r="D3" s="110" t="s">
        <v>4</v>
      </c>
      <c r="E3" s="110" t="s">
        <v>5</v>
      </c>
      <c r="F3" s="110" t="s">
        <v>894</v>
      </c>
      <c r="G3" s="110" t="s">
        <v>895</v>
      </c>
      <c r="H3" s="110" t="s">
        <v>1232</v>
      </c>
      <c r="I3" s="110" t="s">
        <v>936</v>
      </c>
    </row>
    <row r="4" spans="1:9" s="101" customFormat="1" ht="36" customHeight="1" x14ac:dyDescent="0.25">
      <c r="A4" s="102"/>
      <c r="B4" s="102"/>
      <c r="C4" s="102"/>
      <c r="D4" s="102"/>
      <c r="E4" s="102"/>
      <c r="F4" s="103"/>
      <c r="G4" s="102"/>
      <c r="H4" s="102"/>
      <c r="I4" s="104"/>
    </row>
    <row r="5" spans="1:9" ht="6.75" customHeight="1" x14ac:dyDescent="0.25">
      <c r="A5" s="12"/>
      <c r="B5" s="12"/>
      <c r="C5" s="12"/>
      <c r="D5" s="12"/>
      <c r="E5" s="12"/>
      <c r="F5" s="12"/>
      <c r="G5" s="12"/>
      <c r="H5" s="12"/>
      <c r="I5" s="12"/>
    </row>
    <row r="6" spans="1:9" s="100" customFormat="1" ht="24.6" customHeight="1" x14ac:dyDescent="0.3">
      <c r="A6" s="95" t="str" cm="1">
        <f t="array" ref="A6">IF('Product Request Form'!$A$4:$A$4="","",VLOOKUP(A4,AccNo!A:B,2,FALSE))</f>
        <v/>
      </c>
      <c r="B6" s="96"/>
      <c r="C6" s="96"/>
      <c r="D6" s="96"/>
      <c r="E6" s="97">
        <f>COUNTA(A4:H4)</f>
        <v>0</v>
      </c>
      <c r="F6" s="98">
        <f ca="1">TODAY()-90</f>
        <v>45679</v>
      </c>
      <c r="G6" s="99"/>
      <c r="H6" s="99"/>
      <c r="I6" s="99"/>
    </row>
    <row r="7" spans="1:9" ht="21" x14ac:dyDescent="0.35">
      <c r="A7" s="41" t="str">
        <f>IF(B4="","",IF(LEN(B4)&lt;14,"ERROR,  14 CHARACTERS FOR ISBT NUMBER",IF(RIGHT(B4,1)=TEXT(UnitManual!C23,"0"),"ISBT OK","ERROR - Please enter a valid ISBT number")))</f>
        <v/>
      </c>
      <c r="B7" s="12"/>
      <c r="C7" s="12"/>
      <c r="D7" s="12"/>
      <c r="E7" s="12"/>
      <c r="F7" s="12"/>
      <c r="G7" s="12"/>
      <c r="H7" s="12"/>
      <c r="I7" s="12"/>
    </row>
    <row r="8" spans="1:9" ht="18" x14ac:dyDescent="0.25">
      <c r="A8" s="113" t="str">
        <f>IF(E6&lt;&gt;8,"Complete all Yellow cells before submitting credit",IF(AND(E6=8,A7="ISBT OK"),"Use the link below to submit credit by email","Please Ener a valid ISBT Number"))</f>
        <v>Complete all Yellow cells before submitting credit</v>
      </c>
      <c r="B8" s="12"/>
      <c r="C8" s="12"/>
      <c r="D8" s="12"/>
      <c r="E8" s="12"/>
      <c r="F8" s="12"/>
      <c r="G8" s="12"/>
      <c r="H8" s="12"/>
      <c r="I8" s="12"/>
    </row>
    <row r="9" spans="1:9" x14ac:dyDescent="0.25">
      <c r="A9" s="12"/>
      <c r="B9" s="12"/>
      <c r="C9" s="12"/>
      <c r="D9" s="12"/>
      <c r="E9" s="12"/>
      <c r="F9" s="12"/>
      <c r="G9" s="12"/>
      <c r="H9" s="12"/>
      <c r="I9" s="12"/>
    </row>
    <row r="10" spans="1:9" ht="28.35" customHeight="1" x14ac:dyDescent="0.25">
      <c r="A10" s="154" t="str">
        <f>HYPERLINK("mailto:bloodcredits@nhsbt.nhs.uk"&amp;"?subject="&amp;A12&amp;"&amp;body="&amp;A14,"Submit Credit")</f>
        <v>Submit Credit</v>
      </c>
      <c r="B10" s="155"/>
      <c r="C10" s="12"/>
      <c r="D10" s="12"/>
      <c r="E10" s="12"/>
      <c r="F10" s="12"/>
      <c r="G10" s="12"/>
      <c r="H10" s="12"/>
      <c r="I10" s="12"/>
    </row>
    <row r="11" spans="1:9" ht="6" customHeight="1" x14ac:dyDescent="0.25">
      <c r="A11" s="12"/>
      <c r="B11" s="12"/>
      <c r="C11" s="12"/>
      <c r="D11" s="12"/>
      <c r="E11" s="12"/>
      <c r="F11" s="12"/>
      <c r="G11" s="12"/>
      <c r="H11" s="12"/>
      <c r="I11" s="12"/>
    </row>
    <row r="12" spans="1:9" x14ac:dyDescent="0.25">
      <c r="A12" s="12" t="str">
        <f>" Credit File for processing"&amp;"|"&amp;A4&amp;"|"&amp;B4&amp;"|"&amp;C4</f>
        <v xml:space="preserve"> Credit File for processing|||</v>
      </c>
      <c r="B12" s="12"/>
      <c r="C12" s="12"/>
      <c r="D12" s="12"/>
      <c r="E12" s="12"/>
      <c r="F12" s="12"/>
      <c r="G12" s="12"/>
      <c r="H12" s="12"/>
      <c r="I12" s="12"/>
    </row>
    <row r="13" spans="1:9" x14ac:dyDescent="0.25">
      <c r="A13" s="12"/>
      <c r="B13" s="12"/>
      <c r="C13" s="12"/>
      <c r="D13" s="12"/>
      <c r="E13" s="12"/>
      <c r="F13" s="12"/>
      <c r="G13" s="12"/>
      <c r="H13" s="12"/>
      <c r="I13" s="12"/>
    </row>
    <row r="14" spans="1:9" ht="15" customHeight="1" x14ac:dyDescent="0.25">
      <c r="A14" s="156" t="str">
        <f>A4&amp;"~"&amp;B4&amp;"~"&amp;C4&amp;"~"&amp;D4&amp;"~"&amp;E4&amp;"~"&amp;TEXT(F4,"dd/mm/yyyy")&amp;"~"&amp;G4&amp;"~"&amp;H4&amp;"~"&amp;I4&amp;"~"</f>
        <v>~~~~~00/01/1900~~~~</v>
      </c>
      <c r="B14" s="156"/>
      <c r="C14" s="156"/>
      <c r="D14" s="156"/>
      <c r="E14" s="156"/>
      <c r="F14" s="156"/>
      <c r="G14" s="156"/>
      <c r="H14" s="156"/>
      <c r="I14" s="42"/>
    </row>
    <row r="15" spans="1:9" x14ac:dyDescent="0.25">
      <c r="A15" s="12"/>
      <c r="B15" s="12"/>
      <c r="C15" s="12"/>
      <c r="D15" s="12"/>
      <c r="E15" s="12"/>
      <c r="F15" s="12"/>
      <c r="G15" s="12"/>
      <c r="H15" s="12"/>
      <c r="I15" s="12"/>
    </row>
    <row r="16" spans="1:9" x14ac:dyDescent="0.25">
      <c r="A16" s="12"/>
      <c r="B16" s="12"/>
      <c r="C16" s="12"/>
      <c r="D16" s="12"/>
      <c r="E16" s="12"/>
      <c r="F16" s="12"/>
      <c r="G16" s="12"/>
      <c r="H16" s="12"/>
      <c r="I16" s="12"/>
    </row>
    <row r="17" spans="1:9" x14ac:dyDescent="0.25">
      <c r="A17" s="12"/>
      <c r="B17" s="12"/>
      <c r="C17" s="12"/>
      <c r="D17" s="12"/>
      <c r="E17" s="12"/>
      <c r="F17" s="12"/>
      <c r="G17" s="12"/>
      <c r="H17" s="12"/>
      <c r="I17" s="12"/>
    </row>
    <row r="18" spans="1:9" x14ac:dyDescent="0.25">
      <c r="A18" s="12"/>
      <c r="B18" s="12"/>
      <c r="C18" s="12"/>
      <c r="D18" s="12"/>
      <c r="E18" s="12"/>
      <c r="F18" s="12"/>
      <c r="G18" s="12"/>
      <c r="H18" s="12"/>
      <c r="I18" s="12"/>
    </row>
    <row r="19" spans="1:9" x14ac:dyDescent="0.25">
      <c r="A19" s="12"/>
      <c r="B19" s="12"/>
      <c r="C19" s="12"/>
      <c r="D19" s="12"/>
      <c r="E19" s="12"/>
      <c r="F19" s="12"/>
      <c r="G19" s="12"/>
      <c r="H19" s="12"/>
      <c r="I19" s="12"/>
    </row>
    <row r="20" spans="1:9" x14ac:dyDescent="0.25">
      <c r="A20" s="12"/>
      <c r="B20" s="12"/>
      <c r="C20" s="12"/>
      <c r="D20" s="12"/>
      <c r="E20" s="12"/>
      <c r="F20" s="12"/>
      <c r="G20" s="12"/>
      <c r="H20" s="12"/>
      <c r="I20" s="12"/>
    </row>
    <row r="21" spans="1:9" x14ac:dyDescent="0.25">
      <c r="A21" s="12"/>
      <c r="B21" s="12"/>
      <c r="C21" s="12"/>
      <c r="D21" s="12"/>
      <c r="E21" s="12"/>
      <c r="F21" s="12"/>
      <c r="G21" s="12"/>
      <c r="H21" s="12"/>
      <c r="I21" s="12"/>
    </row>
    <row r="22" spans="1:9" x14ac:dyDescent="0.25">
      <c r="A22" s="12"/>
      <c r="B22" s="12"/>
      <c r="C22" s="12"/>
      <c r="D22" s="12"/>
      <c r="E22" s="12"/>
      <c r="F22" s="12"/>
      <c r="G22" s="12"/>
      <c r="H22" s="12"/>
      <c r="I22" s="12"/>
    </row>
    <row r="23" spans="1:9" x14ac:dyDescent="0.25">
      <c r="A23" s="12"/>
      <c r="B23" s="12"/>
      <c r="C23" s="12"/>
      <c r="D23" s="12"/>
      <c r="E23" s="12"/>
      <c r="F23" s="12"/>
      <c r="G23" s="12"/>
      <c r="H23" s="12"/>
      <c r="I23" s="12"/>
    </row>
    <row r="26" spans="1:9" x14ac:dyDescent="0.25">
      <c r="A26" s="13"/>
    </row>
  </sheetData>
  <sheetProtection algorithmName="SHA-512" hashValue="hM2oBvX+2PGFDm0oMzyeHsyiIGlMhWJz4+yPiNj1vJ2b02RwZz2WjlsKyrt81Dv3vLi7CrHqIgCifBVOK0eMDg==" saltValue="jkO1Dq2qsbdnJy0EHmVAfQ==" spinCount="100000" sheet="1" pivotTables="0"/>
  <mergeCells count="2">
    <mergeCell ref="A10:B10"/>
    <mergeCell ref="A14:H14"/>
  </mergeCells>
  <dataValidations count="7">
    <dataValidation type="list" allowBlank="1" showInputMessage="1" showErrorMessage="1" sqref="D5:D6" xr:uid="{30FE3902-67BD-4094-8168-B61BA2E0C54D}">
      <formula1>OFFSET(INDIRECT(C5&amp;"CreditList"),0,0,COUNTA(INDIRECT(C5&amp;"CreditList")),1)</formula1>
    </dataValidation>
    <dataValidation type="list" allowBlank="1" showInputMessage="1" showErrorMessage="1" sqref="E5" xr:uid="{E230A4C7-EC99-4C0D-A5D9-4F56860D1893}">
      <formula1>OFFSET(INDIRECT(C5&amp;"Comment"),0,0,COUNTA(INDIRECT(C5&amp;"Comment")),1)</formula1>
    </dataValidation>
    <dataValidation type="list" allowBlank="1" showInputMessage="1" showErrorMessage="1" error="This value is invalid" prompt="Please select the Credit Code" sqref="D4" xr:uid="{A33C9977-D6C2-4B2E-9F39-FDD8129A5E3E}">
      <formula1>OFFSET(INDIRECT(C4&amp;"CreditList"),0,0,COUNTA(INDIRECT(C4&amp;"CreditList")),1)</formula1>
    </dataValidation>
    <dataValidation type="date" operator="greaterThan" allowBlank="1" showInputMessage="1" showErrorMessage="1" errorTitle="Please check the expiry date" error="Credits are not allowed on products which expired more than 90 days ago." sqref="F4" xr:uid="{B4E8CA24-7088-41F4-ADF5-CE4F53C29FD4}">
      <formula1>F6</formula1>
    </dataValidation>
    <dataValidation type="list" allowBlank="1" showInputMessage="1" showErrorMessage="1" sqref="G4:H4" xr:uid="{D92286F3-0208-4F67-A2A3-1BD68B09A198}">
      <formula1>"Yes,No"</formula1>
    </dataValidation>
    <dataValidation type="list" allowBlank="1" showInputMessage="1" showErrorMessage="1" promptTitle="Multi Pack" prompt="For split donations please select the Pack Number_x000a_" sqref="I4" xr:uid="{0D0F81B8-2C36-4011-BCAC-7535F0E942EB}">
      <formula1>"PK1,PK2,PK3,PK4,PK5,PK6,PK7,PK8,PK9,PK10,PK11,PK12"</formula1>
    </dataValidation>
    <dataValidation type="textLength" operator="equal" allowBlank="1" showInputMessage="1" showErrorMessage="1" prompt="Enter Donation Number with the Check Digit" sqref="B4" xr:uid="{E5F49DF1-A0F7-42D9-A568-34682AF4F057}">
      <formula1>14</formula1>
    </dataValidation>
  </dataValidations>
  <pageMargins left="0.23622047244094491" right="0.23622047244094491" top="1.1811023622047245" bottom="0.94488188976377963" header="0.31496062992125984" footer="0.31496062992125984"/>
  <pageSetup paperSize="9" orientation="landscape"/>
  <headerFooter>
    <oddHeader>&amp;L&amp;"Arial,Bold"&amp;14FRM7835/1 – Request Form - Customer Credits&amp;R&amp;G
&amp;"Arial,Bold"&amp;9Effective date: 29APR2025</oddHeader>
  </headerFooter>
  <legacyDrawingHF r:id="rId1"/>
  <extLst>
    <ext xmlns:x14="http://schemas.microsoft.com/office/spreadsheetml/2009/9/main" uri="{CCE6A557-97BC-4b89-ADB6-D9C93CAAB3DF}">
      <x14:dataValidations xmlns:xm="http://schemas.microsoft.com/office/excel/2006/main" count="4">
        <x14:dataValidation type="list" allowBlank="1" showDropDown="1" showInputMessage="1" showErrorMessage="1" error="Accont number is invalid." prompt="Enter Account Number" xr:uid="{1DAF34F1-8863-4890-921E-3BBA2DCAFEF4}">
          <x14:formula1>
            <xm:f>AccNo!$A$2:$A$350</xm:f>
          </x14:formula1>
          <xm:sqref>A4</xm:sqref>
        </x14:dataValidation>
        <x14:dataValidation type="list" allowBlank="1" showInputMessage="1" showErrorMessage="1" xr:uid="{2571BD8D-9952-4E40-802D-CEFA7AC7274D}">
          <x14:formula1>
            <xm:f>Products!$G$2:$G$6</xm:f>
          </x14:formula1>
          <xm:sqref>C5:C6</xm:sqref>
        </x14:dataValidation>
        <x14:dataValidation type="list" allowBlank="1" showInputMessage="1" showErrorMessage="1" prompt="Please select the Product Type" xr:uid="{E6D804BF-E3BF-44B5-930E-4B6B0FCC36D7}">
          <x14:formula1>
            <xm:f>Products!$G$2:$G$6</xm:f>
          </x14:formula1>
          <xm:sqref>C4</xm:sqref>
        </x14:dataValidation>
        <x14:dataValidation type="list" allowBlank="1" showInputMessage="1" showErrorMessage="1" prompt="Please select the Credit Reason" xr:uid="{1AEA7848-A1AE-4CE1-88ED-2DBB5C7E72B2}">
          <x14:formula1>
            <xm:f>OFFSET(CreditReasons!$A$1,1,MATCH($D$2,CreditReasons!$A$1:AC$1,0)-1,COUNTA(OFFSET(CreditReasons!$A$1,1,MATCH($D$2,CreditReasons!$A$1:AC$1,0)-1,20,1)),1)</xm:f>
          </x14:formula1>
          <xm:sqref>E4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CC52A-6EC3-4AE1-9368-466CCDC8A5C6}">
  <sheetPr codeName="Sheet6"/>
  <dimension ref="A1:H26"/>
  <sheetViews>
    <sheetView view="pageLayout" zoomScale="80" zoomScaleNormal="60" zoomScalePageLayoutView="80" workbookViewId="0">
      <selection activeCell="J9" sqref="J9"/>
    </sheetView>
  </sheetViews>
  <sheetFormatPr defaultRowHeight="15" x14ac:dyDescent="0.25"/>
  <cols>
    <col min="1" max="1" width="11.140625" bestFit="1" customWidth="1"/>
    <col min="2" max="2" width="24.5703125" bestFit="1" customWidth="1"/>
    <col min="3" max="3" width="29.5703125" bestFit="1" customWidth="1"/>
    <col min="4" max="4" width="34" bestFit="1" customWidth="1"/>
    <col min="5" max="5" width="15.5703125" bestFit="1" customWidth="1"/>
    <col min="6" max="6" width="10.42578125" bestFit="1" customWidth="1"/>
    <col min="7" max="8" width="6.140625" customWidth="1"/>
  </cols>
  <sheetData>
    <row r="1" spans="1:8" ht="56.25" customHeight="1" x14ac:dyDescent="0.25">
      <c r="A1" s="111" t="s">
        <v>898</v>
      </c>
      <c r="B1" s="12"/>
      <c r="C1" s="12"/>
      <c r="D1" s="12"/>
      <c r="E1" s="12"/>
      <c r="F1" s="12"/>
      <c r="G1" s="12"/>
      <c r="H1" s="12"/>
    </row>
    <row r="2" spans="1:8" ht="16.5" x14ac:dyDescent="0.25">
      <c r="A2" s="112" t="s">
        <v>1</v>
      </c>
      <c r="B2" s="12"/>
      <c r="C2" s="12"/>
      <c r="D2" s="12"/>
      <c r="E2" s="12"/>
      <c r="F2" s="12"/>
      <c r="G2" s="12"/>
      <c r="H2" s="12"/>
    </row>
    <row r="3" spans="1:8" ht="31.35" customHeight="1" x14ac:dyDescent="0.25">
      <c r="A3" s="114" t="s">
        <v>324</v>
      </c>
      <c r="B3" s="115" t="s">
        <v>897</v>
      </c>
      <c r="C3" s="116" t="s">
        <v>4</v>
      </c>
      <c r="D3" s="116" t="s">
        <v>5</v>
      </c>
      <c r="E3" s="117" t="s">
        <v>1232</v>
      </c>
      <c r="F3" s="12"/>
      <c r="G3" s="12"/>
      <c r="H3" s="12"/>
    </row>
    <row r="4" spans="1:8" ht="29.45" customHeight="1" x14ac:dyDescent="0.25">
      <c r="A4" s="107"/>
      <c r="B4" s="107"/>
      <c r="C4" s="107"/>
      <c r="D4" s="107"/>
      <c r="E4" s="108"/>
      <c r="F4" s="12"/>
      <c r="G4" s="12"/>
      <c r="H4" s="12"/>
    </row>
    <row r="5" spans="1:8" ht="6.75" customHeight="1" x14ac:dyDescent="0.25">
      <c r="A5" s="12"/>
      <c r="B5" s="12"/>
      <c r="C5" s="12"/>
      <c r="D5" s="12"/>
      <c r="E5" s="12"/>
      <c r="F5" s="12"/>
      <c r="G5" s="12"/>
      <c r="H5" s="12"/>
    </row>
    <row r="6" spans="1:8" ht="27" customHeight="1" x14ac:dyDescent="0.25">
      <c r="A6" s="105" t="str" cm="1">
        <f t="array" ref="A6">IF('Transport Request Form'!$A$4:$A$4="","",VLOOKUP(A4,AccNo!A:B,2,FALSE))</f>
        <v/>
      </c>
      <c r="B6" s="106"/>
      <c r="C6" s="106"/>
      <c r="D6" s="40">
        <f>COUNTA(A4:E4)</f>
        <v>0</v>
      </c>
      <c r="E6" s="12"/>
      <c r="F6" s="12"/>
      <c r="G6" s="12"/>
      <c r="H6" s="12"/>
    </row>
    <row r="7" spans="1:8" ht="21" x14ac:dyDescent="0.35">
      <c r="A7" s="43" t="str">
        <f>IF(B4="","",IF(LEN(B4)&lt;&gt;9,"ERROR, 9 CHARACTERS FOR REQUEST/DELIVERY NUMBER","REQUEST/DELIVERY NUMBER OK"))</f>
        <v/>
      </c>
      <c r="B7" s="12"/>
      <c r="C7" s="12"/>
      <c r="D7" s="12"/>
      <c r="E7" s="12"/>
      <c r="F7" s="12"/>
      <c r="G7" s="12"/>
      <c r="H7" s="12"/>
    </row>
    <row r="8" spans="1:8" ht="18" x14ac:dyDescent="0.25">
      <c r="A8" s="113" t="str">
        <f>IF(D6&lt;&gt;5,"Complete all Yellow cells before submitting credit",IF(AND(D6=5,A7="REQUEST/DELIVERY NUMBER OK"),"Use the link below to submit credit by email","Please Ener a valid Request Number"))</f>
        <v>Complete all Yellow cells before submitting credit</v>
      </c>
      <c r="B8" s="12"/>
      <c r="C8" s="12"/>
      <c r="D8" s="12"/>
      <c r="E8" s="12"/>
      <c r="F8" s="12"/>
      <c r="G8" s="12"/>
      <c r="H8" s="12"/>
    </row>
    <row r="9" spans="1:8" x14ac:dyDescent="0.25">
      <c r="A9" s="12"/>
      <c r="B9" s="12"/>
      <c r="C9" s="12"/>
      <c r="D9" s="12"/>
      <c r="E9" s="12"/>
      <c r="F9" s="12"/>
      <c r="G9" s="12"/>
      <c r="H9" s="12"/>
    </row>
    <row r="10" spans="1:8" ht="32.450000000000003" customHeight="1" x14ac:dyDescent="0.25">
      <c r="A10" s="157" t="str">
        <f ca="1">HYPERLINK("mailto:bloodcredits@nhsbt.nhs.uk"&amp;"?subject="&amp;A12&amp;"&amp;body="&amp;A14,"Submit Credit")</f>
        <v>Submit Credit</v>
      </c>
      <c r="B10" s="158"/>
      <c r="C10" s="12"/>
      <c r="D10" s="12"/>
      <c r="E10" s="12"/>
      <c r="F10" s="12"/>
      <c r="G10" s="12"/>
      <c r="H10" s="12"/>
    </row>
    <row r="11" spans="1:8" ht="6" customHeight="1" x14ac:dyDescent="0.25">
      <c r="A11" s="12"/>
      <c r="B11" s="12"/>
      <c r="C11" s="12"/>
      <c r="D11" s="12"/>
      <c r="E11" s="12"/>
      <c r="F11" s="12"/>
      <c r="G11" s="12"/>
      <c r="H11" s="12"/>
    </row>
    <row r="12" spans="1:8" x14ac:dyDescent="0.25">
      <c r="A12" s="12" t="str">
        <f>" Credit File for processing"&amp;"|"&amp;A4&amp;"|"&amp;B4&amp;"|"&amp;"Transport"</f>
        <v xml:space="preserve"> Credit File for processing|||Transport</v>
      </c>
      <c r="B12" s="12"/>
      <c r="C12" s="12"/>
      <c r="D12" s="12"/>
      <c r="E12" s="12"/>
      <c r="F12" s="12"/>
      <c r="G12" s="12"/>
      <c r="H12" s="12"/>
    </row>
    <row r="13" spans="1:8" x14ac:dyDescent="0.25">
      <c r="A13" s="12"/>
      <c r="B13" s="12"/>
      <c r="C13" s="12"/>
      <c r="D13" s="12"/>
      <c r="E13" s="12"/>
      <c r="F13" s="12"/>
      <c r="G13" s="12"/>
      <c r="H13" s="12"/>
    </row>
    <row r="14" spans="1:8" ht="15" customHeight="1" x14ac:dyDescent="0.25">
      <c r="A14" s="156" t="str">
        <f ca="1">A4&amp;"~"&amp;B4&amp;"~"&amp;"TPT"&amp;"~"&amp;C4&amp;"~"&amp;D4&amp;"~"&amp;TEXT(TODAY(),"dd/mm/yyyy")&amp;"~"&amp;"No"&amp;"~"&amp;E4&amp;"~"</f>
        <v>~~TPT~~~22/04/2025~No~~</v>
      </c>
      <c r="B14" s="156"/>
      <c r="C14" s="156"/>
      <c r="D14" s="156"/>
      <c r="E14" s="156"/>
      <c r="F14" s="42"/>
      <c r="G14" s="12"/>
      <c r="H14" s="12"/>
    </row>
    <row r="15" spans="1:8" x14ac:dyDescent="0.25">
      <c r="A15" s="12"/>
      <c r="B15" s="12"/>
      <c r="C15" s="12"/>
      <c r="D15" s="12"/>
      <c r="E15" s="12"/>
      <c r="F15" s="12"/>
      <c r="G15" s="12"/>
      <c r="H15" s="12"/>
    </row>
    <row r="16" spans="1:8" x14ac:dyDescent="0.25">
      <c r="A16" s="12"/>
      <c r="B16" s="12"/>
      <c r="C16" s="12"/>
      <c r="D16" s="12"/>
      <c r="E16" s="12"/>
      <c r="F16" s="12"/>
      <c r="G16" s="12"/>
      <c r="H16" s="12"/>
    </row>
    <row r="17" spans="1:8" x14ac:dyDescent="0.25">
      <c r="A17" s="12"/>
      <c r="B17" s="12"/>
      <c r="C17" s="12"/>
      <c r="D17" s="12"/>
      <c r="E17" s="12"/>
      <c r="F17" s="12"/>
      <c r="G17" s="12"/>
      <c r="H17" s="12"/>
    </row>
    <row r="18" spans="1:8" x14ac:dyDescent="0.25">
      <c r="A18" s="12"/>
      <c r="B18" s="12"/>
      <c r="C18" s="12"/>
      <c r="D18" s="12"/>
      <c r="E18" s="12"/>
      <c r="F18" s="12"/>
      <c r="G18" s="12"/>
      <c r="H18" s="12"/>
    </row>
    <row r="19" spans="1:8" x14ac:dyDescent="0.25">
      <c r="A19" s="12"/>
      <c r="B19" s="12"/>
      <c r="C19" s="12"/>
      <c r="D19" s="12"/>
      <c r="E19" s="12"/>
      <c r="F19" s="12"/>
      <c r="G19" s="12"/>
      <c r="H19" s="12"/>
    </row>
    <row r="20" spans="1:8" x14ac:dyDescent="0.25">
      <c r="A20" s="12"/>
      <c r="B20" s="12"/>
      <c r="C20" s="12"/>
      <c r="D20" s="12"/>
      <c r="E20" s="12"/>
      <c r="F20" s="12"/>
      <c r="G20" s="12"/>
      <c r="H20" s="12"/>
    </row>
    <row r="21" spans="1:8" x14ac:dyDescent="0.25">
      <c r="A21" s="12"/>
      <c r="B21" s="12"/>
      <c r="C21" s="12"/>
      <c r="D21" s="12"/>
      <c r="E21" s="12"/>
      <c r="F21" s="12"/>
      <c r="G21" s="12"/>
      <c r="H21" s="12"/>
    </row>
    <row r="22" spans="1:8" x14ac:dyDescent="0.25">
      <c r="A22" s="12"/>
      <c r="B22" s="12"/>
      <c r="C22" s="12"/>
      <c r="D22" s="12"/>
      <c r="E22" s="12"/>
      <c r="F22" s="12"/>
      <c r="G22" s="12"/>
      <c r="H22" s="12"/>
    </row>
    <row r="23" spans="1:8" x14ac:dyDescent="0.25">
      <c r="A23" s="12"/>
      <c r="B23" s="12"/>
      <c r="C23" s="12"/>
      <c r="D23" s="12"/>
      <c r="E23" s="12"/>
      <c r="F23" s="12"/>
      <c r="G23" s="12"/>
      <c r="H23" s="12"/>
    </row>
    <row r="26" spans="1:8" x14ac:dyDescent="0.25">
      <c r="A26" s="13"/>
    </row>
  </sheetData>
  <sheetProtection algorithmName="SHA-512" hashValue="vJfcw3hIkHGsvo0xI8lHoktxDl+X/jBKeYx4IAVYHuDQWcvGCDRJca5mvqWKmU3QfHTgeYdsunAZ0wjoSz+PQg==" saltValue="saMBy4XQDi7ovabjKCSnZw==" spinCount="100000" sheet="1" pivotTables="0"/>
  <mergeCells count="2">
    <mergeCell ref="A10:B10"/>
    <mergeCell ref="A14:E14"/>
  </mergeCells>
  <dataValidations disablePrompts="1" count="5">
    <dataValidation type="list" allowBlank="1" showInputMessage="1" showErrorMessage="1" error="This value is invalid" sqref="C4" xr:uid="{71EA6DAD-EF15-4B0C-8639-3190ACB5324C}">
      <formula1>TRANCREDIT</formula1>
    </dataValidation>
    <dataValidation type="list" allowBlank="1" showInputMessage="1" showErrorMessage="1" sqref="D5" xr:uid="{EC4EC802-5A44-4EB6-BF41-CA8CADFF9CF0}">
      <formula1>OFFSET(INDIRECT(#REF!&amp;"Comment"),0,0,COUNTA(INDIRECT(#REF!&amp;"Comment")),1)</formula1>
    </dataValidation>
    <dataValidation type="list" allowBlank="1" showInputMessage="1" showErrorMessage="1" sqref="C5:C6" xr:uid="{A99FA04D-1F96-4761-9650-CFBE0CA310FC}">
      <formula1>OFFSET(INDIRECT(#REF!&amp;"CreditList"),0,0,COUNTA(INDIRECT(#REF!&amp;"CreditList")),1)</formula1>
    </dataValidation>
    <dataValidation type="list" allowBlank="1" showInputMessage="1" showErrorMessage="1" sqref="E4" xr:uid="{C76302BE-832E-4777-99B6-3D055EA207B3}">
      <formula1>"Yes,No"</formula1>
    </dataValidation>
    <dataValidation type="textLength" operator="equal" allowBlank="1" showInputMessage="1" showErrorMessage="1" error="Request No / Delivery No must be 9 digits." prompt="Enter your 9 Digit Request/Delivery Number" sqref="B4" xr:uid="{9950FC2E-3996-4DEE-9B4A-6103AE40036F}">
      <formula1>9</formula1>
    </dataValidation>
  </dataValidations>
  <pageMargins left="0.23622047244094491" right="0.23622047244094491" top="1.1811023622047245" bottom="0.94488188976377963" header="0.31496062992125984" footer="0.31496062992125984"/>
  <pageSetup paperSize="9" orientation="landscape"/>
  <headerFooter>
    <oddHeader>&amp;L&amp;"Arial,Bold"&amp;14FRM7835/1 – Request Form - Customer Credits&amp;R&amp;G
&amp;"Arial,Bold"&amp;9Effective date: 29APR2025</oddHeader>
  </headerFooter>
  <legacyDrawingHF r:id="rId1"/>
  <extLst>
    <ext xmlns:x14="http://schemas.microsoft.com/office/spreadsheetml/2009/9/main" uri="{CCE6A557-97BC-4b89-ADB6-D9C93CAAB3DF}">
      <x14:dataValidations xmlns:xm="http://schemas.microsoft.com/office/excel/2006/main" disablePrompts="1" count="2">
        <x14:dataValidation type="list" allowBlank="1" showDropDown="1" showInputMessage="1" showErrorMessage="1" error="Accont number is invalid." prompt="Enter Account Number" xr:uid="{D9B67616-6D7F-4420-A9D8-34CAF18223EA}">
          <x14:formula1>
            <xm:f>AccNo!$A$2:$A$331</xm:f>
          </x14:formula1>
          <xm:sqref>A4</xm:sqref>
        </x14:dataValidation>
        <x14:dataValidation type="list" allowBlank="1" showInputMessage="1" showErrorMessage="1" xr:uid="{5873A60A-6599-4E45-9F0B-233DF1B2F8BA}">
          <x14:formula1>
            <xm:f>CommentsList!$Q$1:$Q$4</xm:f>
          </x14:formula1>
          <xm:sqref>D4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F705C-CA62-476E-8917-1DF08103A875}">
  <sheetPr codeName="Sheet2"/>
  <dimension ref="A1:S10"/>
  <sheetViews>
    <sheetView workbookViewId="0">
      <selection activeCell="B2" sqref="B2"/>
    </sheetView>
  </sheetViews>
  <sheetFormatPr defaultRowHeight="15" x14ac:dyDescent="0.25"/>
  <cols>
    <col min="1" max="1" width="13.42578125" customWidth="1"/>
    <col min="2" max="3" width="14.5703125" customWidth="1"/>
    <col min="4" max="4" width="29.5703125" bestFit="1" customWidth="1"/>
    <col min="5" max="5" width="15.42578125" customWidth="1"/>
    <col min="6" max="6" width="23" bestFit="1" customWidth="1"/>
    <col min="7" max="7" width="15.85546875" bestFit="1" customWidth="1"/>
    <col min="8" max="8" width="8" customWidth="1"/>
    <col min="9" max="9" width="10.42578125" bestFit="1" customWidth="1"/>
    <col min="10" max="10" width="15.85546875" bestFit="1" customWidth="1"/>
    <col min="11" max="11" width="15" customWidth="1"/>
    <col min="12" max="12" width="17.42578125" bestFit="1" customWidth="1"/>
    <col min="13" max="13" width="16" customWidth="1"/>
    <col min="14" max="14" width="7.5703125" customWidth="1"/>
    <col min="15" max="15" width="9.140625" customWidth="1"/>
    <col min="16" max="16" width="9.42578125" customWidth="1"/>
    <col min="17" max="17" width="6.42578125" customWidth="1"/>
    <col min="18" max="18" width="7.42578125" customWidth="1"/>
  </cols>
  <sheetData>
    <row r="1" spans="1:19" x14ac:dyDescent="0.25">
      <c r="A1" t="s">
        <v>10</v>
      </c>
      <c r="B1" t="s">
        <v>2</v>
      </c>
      <c r="C1" t="s">
        <v>3</v>
      </c>
      <c r="D1" t="s">
        <v>4</v>
      </c>
      <c r="E1" t="s">
        <v>5</v>
      </c>
      <c r="F1" t="s">
        <v>11</v>
      </c>
      <c r="G1" t="s">
        <v>12</v>
      </c>
      <c r="H1" t="s">
        <v>13</v>
      </c>
      <c r="I1" t="s">
        <v>14</v>
      </c>
      <c r="J1" t="s">
        <v>15</v>
      </c>
      <c r="K1" t="s">
        <v>16</v>
      </c>
      <c r="L1" t="s">
        <v>17</v>
      </c>
      <c r="M1" t="s">
        <v>18</v>
      </c>
      <c r="N1" t="s">
        <v>19</v>
      </c>
      <c r="O1" t="s">
        <v>20</v>
      </c>
      <c r="P1" t="s">
        <v>21</v>
      </c>
      <c r="Q1" t="s">
        <v>22</v>
      </c>
      <c r="R1" t="s">
        <v>23</v>
      </c>
    </row>
    <row r="2" spans="1:19" x14ac:dyDescent="0.25">
      <c r="A2" t="s">
        <v>6</v>
      </c>
      <c r="B2" t="s">
        <v>314</v>
      </c>
      <c r="C2" t="s">
        <v>7</v>
      </c>
      <c r="D2" t="s">
        <v>8</v>
      </c>
      <c r="E2" t="s">
        <v>292</v>
      </c>
      <c r="F2" t="s">
        <v>24</v>
      </c>
      <c r="G2" t="s">
        <v>314</v>
      </c>
      <c r="H2" t="s">
        <v>25</v>
      </c>
      <c r="I2" t="s">
        <v>315</v>
      </c>
      <c r="J2" s="14">
        <v>45415</v>
      </c>
      <c r="K2" t="s">
        <v>112</v>
      </c>
      <c r="L2" t="s">
        <v>316</v>
      </c>
      <c r="M2" t="s">
        <v>317</v>
      </c>
      <c r="N2" t="s">
        <v>27</v>
      </c>
      <c r="O2" t="s">
        <v>25</v>
      </c>
      <c r="P2" t="s">
        <v>313</v>
      </c>
      <c r="Q2">
        <v>1</v>
      </c>
      <c r="R2" s="12"/>
      <c r="S2" s="12"/>
    </row>
    <row r="3" spans="1:19" x14ac:dyDescent="0.25">
      <c r="J3" s="1"/>
      <c r="S3" s="12"/>
    </row>
    <row r="4" spans="1:19" x14ac:dyDescent="0.25">
      <c r="A4" t="s">
        <v>6</v>
      </c>
      <c r="B4" t="s">
        <v>314</v>
      </c>
      <c r="C4" t="s">
        <v>7</v>
      </c>
      <c r="D4" t="s">
        <v>8</v>
      </c>
      <c r="E4" t="s">
        <v>292</v>
      </c>
      <c r="F4" t="s">
        <v>24</v>
      </c>
      <c r="G4" t="s">
        <v>314</v>
      </c>
      <c r="H4" t="s">
        <v>25</v>
      </c>
      <c r="I4" t="s">
        <v>315</v>
      </c>
      <c r="J4" s="14">
        <v>45415</v>
      </c>
      <c r="K4" t="s">
        <v>112</v>
      </c>
      <c r="L4" t="s">
        <v>316</v>
      </c>
      <c r="M4" t="s">
        <v>317</v>
      </c>
      <c r="N4" t="s">
        <v>27</v>
      </c>
      <c r="O4" t="s">
        <v>25</v>
      </c>
      <c r="P4" t="s">
        <v>313</v>
      </c>
      <c r="Q4">
        <v>1</v>
      </c>
      <c r="R4" s="12"/>
      <c r="S4" s="12"/>
    </row>
    <row r="5" spans="1:19" x14ac:dyDescent="0.25">
      <c r="J5" s="1"/>
      <c r="S5" s="12"/>
    </row>
    <row r="6" spans="1:19" x14ac:dyDescent="0.25">
      <c r="J6" s="1"/>
      <c r="S6" s="12"/>
    </row>
    <row r="7" spans="1:19" x14ac:dyDescent="0.25">
      <c r="J7" s="1"/>
      <c r="S7" s="12"/>
    </row>
    <row r="8" spans="1:19" x14ac:dyDescent="0.25">
      <c r="J8" s="1"/>
      <c r="S8" s="12"/>
    </row>
    <row r="9" spans="1:19" x14ac:dyDescent="0.25">
      <c r="J9" s="1"/>
      <c r="S9" s="12"/>
    </row>
    <row r="10" spans="1:19" x14ac:dyDescent="0.25">
      <c r="J10" s="1"/>
      <c r="S10" s="12"/>
    </row>
  </sheetData>
  <phoneticPr fontId="8"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AEEEF-EEED-4A30-9B38-FD438D63C67E}">
  <sheetPr codeName="Sheet3"/>
  <dimension ref="A1:G140"/>
  <sheetViews>
    <sheetView workbookViewId="0">
      <selection activeCell="D12" sqref="D12"/>
    </sheetView>
  </sheetViews>
  <sheetFormatPr defaultColWidth="9.140625" defaultRowHeight="15" x14ac:dyDescent="0.25"/>
  <cols>
    <col min="1" max="1" width="8" bestFit="1" customWidth="1"/>
    <col min="2" max="2" width="17.140625" customWidth="1"/>
    <col min="3" max="3" width="59.42578125" bestFit="1" customWidth="1"/>
    <col min="4" max="4" width="64.5703125" bestFit="1" customWidth="1"/>
    <col min="5" max="5" width="11.85546875" customWidth="1"/>
  </cols>
  <sheetData>
    <row r="1" spans="1:7" x14ac:dyDescent="0.25">
      <c r="A1" t="s">
        <v>23</v>
      </c>
      <c r="B1" t="s">
        <v>28</v>
      </c>
      <c r="C1" t="s">
        <v>29</v>
      </c>
      <c r="D1" t="s">
        <v>30</v>
      </c>
      <c r="E1" t="s">
        <v>31</v>
      </c>
      <c r="G1" s="46" t="s">
        <v>23</v>
      </c>
    </row>
    <row r="2" spans="1:7" x14ac:dyDescent="0.25">
      <c r="A2" t="s">
        <v>7</v>
      </c>
      <c r="B2" s="2" t="s">
        <v>948</v>
      </c>
      <c r="C2" t="s">
        <v>38</v>
      </c>
      <c r="D2" s="47" t="s">
        <v>39</v>
      </c>
      <c r="E2" t="s">
        <v>26</v>
      </c>
      <c r="G2" s="48" t="s">
        <v>7</v>
      </c>
    </row>
    <row r="3" spans="1:7" x14ac:dyDescent="0.25">
      <c r="A3" t="s">
        <v>7</v>
      </c>
      <c r="B3" s="2">
        <v>54263</v>
      </c>
      <c r="C3" t="s">
        <v>174</v>
      </c>
      <c r="D3" s="47" t="s">
        <v>949</v>
      </c>
      <c r="E3" t="s">
        <v>175</v>
      </c>
      <c r="G3" s="48" t="s">
        <v>32</v>
      </c>
    </row>
    <row r="4" spans="1:7" x14ac:dyDescent="0.25">
      <c r="A4" t="s">
        <v>7</v>
      </c>
      <c r="B4" s="2">
        <v>46531</v>
      </c>
      <c r="C4" t="s">
        <v>115</v>
      </c>
      <c r="D4" s="47" t="s">
        <v>950</v>
      </c>
      <c r="E4" t="s">
        <v>116</v>
      </c>
      <c r="G4" s="48" t="s">
        <v>33</v>
      </c>
    </row>
    <row r="5" spans="1:7" x14ac:dyDescent="0.25">
      <c r="A5" t="s">
        <v>33</v>
      </c>
      <c r="B5" s="2">
        <v>58340</v>
      </c>
      <c r="C5" t="s">
        <v>216</v>
      </c>
      <c r="D5" s="47" t="s">
        <v>951</v>
      </c>
      <c r="E5" t="s">
        <v>232</v>
      </c>
      <c r="G5" s="48" t="s">
        <v>35</v>
      </c>
    </row>
    <row r="6" spans="1:7" x14ac:dyDescent="0.25">
      <c r="A6" t="s">
        <v>33</v>
      </c>
      <c r="B6" s="2">
        <v>58341</v>
      </c>
      <c r="C6" t="s">
        <v>218</v>
      </c>
      <c r="D6" s="47" t="s">
        <v>952</v>
      </c>
      <c r="E6" t="s">
        <v>233</v>
      </c>
      <c r="G6" s="49" t="s">
        <v>40</v>
      </c>
    </row>
    <row r="7" spans="1:7" x14ac:dyDescent="0.25">
      <c r="A7" t="s">
        <v>33</v>
      </c>
      <c r="B7" s="2">
        <v>58342</v>
      </c>
      <c r="C7" t="s">
        <v>220</v>
      </c>
      <c r="D7" s="47" t="s">
        <v>953</v>
      </c>
      <c r="E7" t="s">
        <v>234</v>
      </c>
    </row>
    <row r="8" spans="1:7" x14ac:dyDescent="0.25">
      <c r="A8" t="s">
        <v>33</v>
      </c>
      <c r="B8" s="2">
        <v>12769</v>
      </c>
      <c r="C8" t="s">
        <v>45</v>
      </c>
      <c r="D8" s="47" t="s">
        <v>954</v>
      </c>
      <c r="E8" t="s">
        <v>46</v>
      </c>
    </row>
    <row r="9" spans="1:7" x14ac:dyDescent="0.25">
      <c r="A9" t="s">
        <v>33</v>
      </c>
      <c r="B9" s="2">
        <v>12030</v>
      </c>
      <c r="C9" t="s">
        <v>43</v>
      </c>
      <c r="D9" s="47" t="s">
        <v>955</v>
      </c>
      <c r="E9" t="s">
        <v>44</v>
      </c>
    </row>
    <row r="10" spans="1:7" x14ac:dyDescent="0.25">
      <c r="A10" t="s">
        <v>33</v>
      </c>
      <c r="B10" s="2">
        <v>54243</v>
      </c>
      <c r="C10" t="s">
        <v>166</v>
      </c>
      <c r="D10" s="47" t="s">
        <v>956</v>
      </c>
      <c r="E10" t="s">
        <v>167</v>
      </c>
    </row>
    <row r="11" spans="1:7" x14ac:dyDescent="0.25">
      <c r="A11" t="s">
        <v>33</v>
      </c>
      <c r="B11" s="2">
        <v>54244</v>
      </c>
      <c r="C11" t="s">
        <v>168</v>
      </c>
      <c r="D11" s="47" t="s">
        <v>957</v>
      </c>
      <c r="E11" t="s">
        <v>169</v>
      </c>
    </row>
    <row r="12" spans="1:7" x14ac:dyDescent="0.25">
      <c r="A12" t="s">
        <v>33</v>
      </c>
      <c r="B12" s="2">
        <v>54245</v>
      </c>
      <c r="C12" t="s">
        <v>170</v>
      </c>
      <c r="D12" s="47" t="s">
        <v>958</v>
      </c>
      <c r="E12" t="s">
        <v>171</v>
      </c>
    </row>
    <row r="13" spans="1:7" x14ac:dyDescent="0.25">
      <c r="A13" t="s">
        <v>33</v>
      </c>
      <c r="B13" s="2">
        <v>54246</v>
      </c>
      <c r="C13" t="s">
        <v>172</v>
      </c>
      <c r="D13" s="47" t="s">
        <v>959</v>
      </c>
      <c r="E13" t="s">
        <v>173</v>
      </c>
    </row>
    <row r="14" spans="1:7" x14ac:dyDescent="0.25">
      <c r="A14" t="s">
        <v>33</v>
      </c>
      <c r="B14" s="2">
        <v>54289</v>
      </c>
      <c r="C14" t="s">
        <v>178</v>
      </c>
      <c r="D14" s="47" t="s">
        <v>960</v>
      </c>
      <c r="E14" t="s">
        <v>179</v>
      </c>
    </row>
    <row r="15" spans="1:7" x14ac:dyDescent="0.25">
      <c r="A15" t="s">
        <v>33</v>
      </c>
      <c r="B15" s="2">
        <v>54290</v>
      </c>
      <c r="C15" t="s">
        <v>180</v>
      </c>
      <c r="D15" s="47" t="s">
        <v>961</v>
      </c>
      <c r="E15" t="s">
        <v>181</v>
      </c>
    </row>
    <row r="16" spans="1:7" x14ac:dyDescent="0.25">
      <c r="A16" t="s">
        <v>33</v>
      </c>
      <c r="B16" s="2">
        <v>54291</v>
      </c>
      <c r="C16" t="s">
        <v>182</v>
      </c>
      <c r="D16" s="47" t="s">
        <v>962</v>
      </c>
      <c r="E16" t="s">
        <v>183</v>
      </c>
    </row>
    <row r="17" spans="1:5" x14ac:dyDescent="0.25">
      <c r="A17" t="s">
        <v>33</v>
      </c>
      <c r="B17" s="2">
        <v>54288</v>
      </c>
      <c r="C17" t="s">
        <v>176</v>
      </c>
      <c r="D17" s="47" t="s">
        <v>963</v>
      </c>
      <c r="E17" t="s">
        <v>177</v>
      </c>
    </row>
    <row r="18" spans="1:5" x14ac:dyDescent="0.25">
      <c r="A18" t="s">
        <v>7</v>
      </c>
      <c r="B18" s="2">
        <v>56830</v>
      </c>
      <c r="C18" t="s">
        <v>204</v>
      </c>
      <c r="D18" s="47" t="s">
        <v>964</v>
      </c>
      <c r="E18" t="s">
        <v>205</v>
      </c>
    </row>
    <row r="19" spans="1:5" x14ac:dyDescent="0.25">
      <c r="A19" t="s">
        <v>7</v>
      </c>
      <c r="B19" s="2">
        <v>56831</v>
      </c>
      <c r="C19" t="s">
        <v>206</v>
      </c>
      <c r="D19" s="47" t="s">
        <v>965</v>
      </c>
      <c r="E19" t="s">
        <v>207</v>
      </c>
    </row>
    <row r="20" spans="1:5" x14ac:dyDescent="0.25">
      <c r="A20" t="s">
        <v>7</v>
      </c>
      <c r="B20" s="2">
        <v>56832</v>
      </c>
      <c r="C20" t="s">
        <v>208</v>
      </c>
      <c r="D20" s="47" t="s">
        <v>966</v>
      </c>
      <c r="E20" t="s">
        <v>209</v>
      </c>
    </row>
    <row r="21" spans="1:5" x14ac:dyDescent="0.25">
      <c r="A21" t="s">
        <v>7</v>
      </c>
      <c r="B21" s="2">
        <v>56833</v>
      </c>
      <c r="C21" t="s">
        <v>210</v>
      </c>
      <c r="D21" s="47" t="s">
        <v>967</v>
      </c>
      <c r="E21" t="s">
        <v>211</v>
      </c>
    </row>
    <row r="22" spans="1:5" x14ac:dyDescent="0.25">
      <c r="A22" t="s">
        <v>7</v>
      </c>
      <c r="B22" s="2">
        <v>56834</v>
      </c>
      <c r="C22" t="s">
        <v>212</v>
      </c>
      <c r="D22" s="47" t="s">
        <v>968</v>
      </c>
      <c r="E22" t="s">
        <v>213</v>
      </c>
    </row>
    <row r="23" spans="1:5" x14ac:dyDescent="0.25">
      <c r="A23" t="s">
        <v>7</v>
      </c>
      <c r="B23" s="2">
        <v>56835</v>
      </c>
      <c r="C23" t="s">
        <v>214</v>
      </c>
      <c r="D23" s="47" t="s">
        <v>969</v>
      </c>
      <c r="E23" t="s">
        <v>215</v>
      </c>
    </row>
    <row r="24" spans="1:5" x14ac:dyDescent="0.25">
      <c r="A24" t="s">
        <v>33</v>
      </c>
      <c r="B24" s="2">
        <v>54477</v>
      </c>
      <c r="C24" t="s">
        <v>196</v>
      </c>
      <c r="D24" s="47" t="s">
        <v>970</v>
      </c>
      <c r="E24" t="s">
        <v>197</v>
      </c>
    </row>
    <row r="25" spans="1:5" x14ac:dyDescent="0.25">
      <c r="A25" s="50" t="s">
        <v>33</v>
      </c>
      <c r="B25" s="51">
        <v>30031</v>
      </c>
      <c r="C25" s="50" t="s">
        <v>60</v>
      </c>
      <c r="D25" s="50" t="s">
        <v>971</v>
      </c>
      <c r="E25" s="50" t="s">
        <v>61</v>
      </c>
    </row>
    <row r="26" spans="1:5" x14ac:dyDescent="0.25">
      <c r="A26" t="s">
        <v>33</v>
      </c>
      <c r="B26" s="2">
        <v>30032</v>
      </c>
      <c r="C26" t="s">
        <v>62</v>
      </c>
      <c r="D26" s="47" t="s">
        <v>972</v>
      </c>
      <c r="E26" t="s">
        <v>63</v>
      </c>
    </row>
    <row r="27" spans="1:5" x14ac:dyDescent="0.25">
      <c r="A27" s="52" t="s">
        <v>33</v>
      </c>
      <c r="B27" s="53">
        <v>30033</v>
      </c>
      <c r="C27" s="52" t="s">
        <v>64</v>
      </c>
      <c r="D27" s="52" t="s">
        <v>973</v>
      </c>
      <c r="E27" s="52" t="s">
        <v>65</v>
      </c>
    </row>
    <row r="28" spans="1:5" x14ac:dyDescent="0.25">
      <c r="A28" s="52" t="s">
        <v>33</v>
      </c>
      <c r="B28" s="53">
        <v>30034</v>
      </c>
      <c r="C28" s="52" t="s">
        <v>66</v>
      </c>
      <c r="D28" s="52" t="s">
        <v>974</v>
      </c>
      <c r="E28" s="52" t="s">
        <v>67</v>
      </c>
    </row>
    <row r="29" spans="1:5" x14ac:dyDescent="0.25">
      <c r="A29" s="52" t="s">
        <v>33</v>
      </c>
      <c r="B29" s="53">
        <v>30035</v>
      </c>
      <c r="C29" s="52" t="s">
        <v>68</v>
      </c>
      <c r="D29" s="52" t="s">
        <v>975</v>
      </c>
      <c r="E29" s="52" t="s">
        <v>69</v>
      </c>
    </row>
    <row r="30" spans="1:5" x14ac:dyDescent="0.25">
      <c r="A30" s="52" t="s">
        <v>33</v>
      </c>
      <c r="B30" s="53">
        <v>30036</v>
      </c>
      <c r="C30" s="52" t="s">
        <v>70</v>
      </c>
      <c r="D30" s="52" t="s">
        <v>976</v>
      </c>
      <c r="E30" s="52" t="s">
        <v>71</v>
      </c>
    </row>
    <row r="31" spans="1:5" x14ac:dyDescent="0.25">
      <c r="A31" s="52" t="s">
        <v>33</v>
      </c>
      <c r="B31" s="53">
        <v>30037</v>
      </c>
      <c r="C31" s="52" t="s">
        <v>72</v>
      </c>
      <c r="D31" s="52" t="s">
        <v>977</v>
      </c>
      <c r="E31" s="52" t="s">
        <v>73</v>
      </c>
    </row>
    <row r="32" spans="1:5" x14ac:dyDescent="0.25">
      <c r="A32" s="52" t="s">
        <v>33</v>
      </c>
      <c r="B32" s="53">
        <v>30038</v>
      </c>
      <c r="C32" s="52" t="s">
        <v>74</v>
      </c>
      <c r="D32" s="52" t="s">
        <v>978</v>
      </c>
      <c r="E32" s="52" t="s">
        <v>75</v>
      </c>
    </row>
    <row r="33" spans="1:5" x14ac:dyDescent="0.25">
      <c r="A33" s="52" t="s">
        <v>33</v>
      </c>
      <c r="B33" s="53">
        <v>58231</v>
      </c>
      <c r="C33" s="52" t="s">
        <v>216</v>
      </c>
      <c r="D33" s="52" t="s">
        <v>979</v>
      </c>
      <c r="E33" s="52" t="s">
        <v>217</v>
      </c>
    </row>
    <row r="34" spans="1:5" x14ac:dyDescent="0.25">
      <c r="A34" s="52" t="s">
        <v>33</v>
      </c>
      <c r="B34" s="53">
        <v>58232</v>
      </c>
      <c r="C34" s="52" t="s">
        <v>218</v>
      </c>
      <c r="D34" s="52" t="s">
        <v>980</v>
      </c>
      <c r="E34" s="52" t="s">
        <v>219</v>
      </c>
    </row>
    <row r="35" spans="1:5" x14ac:dyDescent="0.25">
      <c r="A35" s="52" t="s">
        <v>33</v>
      </c>
      <c r="B35" s="53">
        <v>58233</v>
      </c>
      <c r="C35" s="52" t="s">
        <v>220</v>
      </c>
      <c r="D35" s="52" t="s">
        <v>981</v>
      </c>
      <c r="E35" s="52" t="s">
        <v>221</v>
      </c>
    </row>
    <row r="36" spans="1:5" x14ac:dyDescent="0.25">
      <c r="A36" s="52" t="s">
        <v>33</v>
      </c>
      <c r="B36" s="53">
        <v>58234</v>
      </c>
      <c r="C36" s="52" t="s">
        <v>222</v>
      </c>
      <c r="D36" s="52" t="s">
        <v>982</v>
      </c>
      <c r="E36" s="52" t="s">
        <v>223</v>
      </c>
    </row>
    <row r="37" spans="1:5" x14ac:dyDescent="0.25">
      <c r="A37" s="52" t="s">
        <v>33</v>
      </c>
      <c r="B37" s="53">
        <v>58235</v>
      </c>
      <c r="C37" s="52" t="s">
        <v>224</v>
      </c>
      <c r="D37" s="52" t="s">
        <v>983</v>
      </c>
      <c r="E37" s="52" t="s">
        <v>225</v>
      </c>
    </row>
    <row r="38" spans="1:5" x14ac:dyDescent="0.25">
      <c r="A38" s="52" t="s">
        <v>33</v>
      </c>
      <c r="B38" s="53">
        <v>58236</v>
      </c>
      <c r="C38" s="52" t="s">
        <v>226</v>
      </c>
      <c r="D38" s="52" t="s">
        <v>984</v>
      </c>
      <c r="E38" s="52" t="s">
        <v>227</v>
      </c>
    </row>
    <row r="39" spans="1:5" x14ac:dyDescent="0.25">
      <c r="A39" s="52" t="s">
        <v>33</v>
      </c>
      <c r="B39" s="53">
        <v>58237</v>
      </c>
      <c r="C39" s="52" t="s">
        <v>228</v>
      </c>
      <c r="D39" s="52" t="s">
        <v>985</v>
      </c>
      <c r="E39" s="52" t="s">
        <v>229</v>
      </c>
    </row>
    <row r="40" spans="1:5" x14ac:dyDescent="0.25">
      <c r="A40" s="52" t="s">
        <v>33</v>
      </c>
      <c r="B40" s="53">
        <v>58238</v>
      </c>
      <c r="C40" s="52" t="s">
        <v>230</v>
      </c>
      <c r="D40" s="52" t="s">
        <v>986</v>
      </c>
      <c r="E40" s="52" t="s">
        <v>231</v>
      </c>
    </row>
    <row r="41" spans="1:5" x14ac:dyDescent="0.25">
      <c r="A41" s="52" t="s">
        <v>33</v>
      </c>
      <c r="B41" s="53">
        <v>50778</v>
      </c>
      <c r="C41" s="52" t="s">
        <v>148</v>
      </c>
      <c r="D41" s="52" t="s">
        <v>987</v>
      </c>
      <c r="E41" s="52" t="s">
        <v>149</v>
      </c>
    </row>
    <row r="42" spans="1:5" x14ac:dyDescent="0.25">
      <c r="A42" s="52" t="s">
        <v>33</v>
      </c>
      <c r="B42" s="53">
        <v>50779</v>
      </c>
      <c r="C42" s="52" t="s">
        <v>150</v>
      </c>
      <c r="D42" s="52" t="s">
        <v>988</v>
      </c>
      <c r="E42" s="52" t="s">
        <v>151</v>
      </c>
    </row>
    <row r="43" spans="1:5" x14ac:dyDescent="0.25">
      <c r="A43" t="s">
        <v>33</v>
      </c>
      <c r="B43" s="2">
        <v>50780</v>
      </c>
      <c r="C43" t="s">
        <v>152</v>
      </c>
      <c r="D43" s="47" t="s">
        <v>989</v>
      </c>
      <c r="E43" t="s">
        <v>153</v>
      </c>
    </row>
    <row r="44" spans="1:5" x14ac:dyDescent="0.25">
      <c r="A44" t="s">
        <v>33</v>
      </c>
      <c r="B44" s="2">
        <v>50781</v>
      </c>
      <c r="C44" t="s">
        <v>154</v>
      </c>
      <c r="D44" s="47" t="s">
        <v>990</v>
      </c>
      <c r="E44" t="s">
        <v>155</v>
      </c>
    </row>
    <row r="45" spans="1:5" x14ac:dyDescent="0.25">
      <c r="A45" t="s">
        <v>7</v>
      </c>
      <c r="B45" s="2">
        <v>54481</v>
      </c>
      <c r="C45" t="s">
        <v>200</v>
      </c>
      <c r="D45" s="47" t="s">
        <v>991</v>
      </c>
      <c r="E45" t="s">
        <v>201</v>
      </c>
    </row>
    <row r="46" spans="1:5" x14ac:dyDescent="0.25">
      <c r="A46" t="s">
        <v>7</v>
      </c>
      <c r="B46" s="2">
        <v>30002</v>
      </c>
      <c r="C46" t="s">
        <v>58</v>
      </c>
      <c r="D46" s="47" t="s">
        <v>992</v>
      </c>
      <c r="E46" t="s">
        <v>59</v>
      </c>
    </row>
    <row r="47" spans="1:5" x14ac:dyDescent="0.25">
      <c r="A47" t="s">
        <v>7</v>
      </c>
      <c r="B47" s="2">
        <v>44333</v>
      </c>
      <c r="C47" t="s">
        <v>110</v>
      </c>
      <c r="D47" s="47" t="s">
        <v>111</v>
      </c>
      <c r="E47" t="s">
        <v>112</v>
      </c>
    </row>
    <row r="48" spans="1:5" x14ac:dyDescent="0.25">
      <c r="A48" t="s">
        <v>7</v>
      </c>
      <c r="B48" s="2">
        <v>46532</v>
      </c>
      <c r="C48" t="s">
        <v>117</v>
      </c>
      <c r="D48" s="47" t="s">
        <v>993</v>
      </c>
      <c r="E48" t="s">
        <v>118</v>
      </c>
    </row>
    <row r="49" spans="1:5" x14ac:dyDescent="0.25">
      <c r="A49" t="s">
        <v>40</v>
      </c>
      <c r="B49" s="2">
        <v>46460</v>
      </c>
      <c r="C49" t="s">
        <v>113</v>
      </c>
      <c r="D49" s="47" t="s">
        <v>994</v>
      </c>
      <c r="E49" t="s">
        <v>114</v>
      </c>
    </row>
    <row r="50" spans="1:5" x14ac:dyDescent="0.25">
      <c r="A50" t="s">
        <v>40</v>
      </c>
      <c r="B50" s="2">
        <v>54395</v>
      </c>
      <c r="C50" t="s">
        <v>194</v>
      </c>
      <c r="D50" s="47" t="s">
        <v>995</v>
      </c>
      <c r="E50" t="s">
        <v>195</v>
      </c>
    </row>
    <row r="51" spans="1:5" x14ac:dyDescent="0.25">
      <c r="A51" t="s">
        <v>33</v>
      </c>
      <c r="B51" s="2">
        <v>48340</v>
      </c>
      <c r="C51" t="s">
        <v>129</v>
      </c>
      <c r="D51" s="47" t="s">
        <v>996</v>
      </c>
      <c r="E51" t="s">
        <v>145</v>
      </c>
    </row>
    <row r="52" spans="1:5" x14ac:dyDescent="0.25">
      <c r="A52" t="s">
        <v>33</v>
      </c>
      <c r="B52" s="2">
        <v>48341</v>
      </c>
      <c r="C52" t="s">
        <v>131</v>
      </c>
      <c r="D52" s="47" t="s">
        <v>997</v>
      </c>
      <c r="E52" t="s">
        <v>146</v>
      </c>
    </row>
    <row r="53" spans="1:5" x14ac:dyDescent="0.25">
      <c r="A53" t="s">
        <v>33</v>
      </c>
      <c r="B53" s="2">
        <v>48342</v>
      </c>
      <c r="C53" t="s">
        <v>133</v>
      </c>
      <c r="D53" s="47" t="s">
        <v>998</v>
      </c>
      <c r="E53" t="s">
        <v>147</v>
      </c>
    </row>
    <row r="54" spans="1:5" x14ac:dyDescent="0.25">
      <c r="A54" t="s">
        <v>33</v>
      </c>
      <c r="B54" s="2">
        <v>54296</v>
      </c>
      <c r="C54" t="s">
        <v>192</v>
      </c>
      <c r="D54" s="47" t="s">
        <v>999</v>
      </c>
      <c r="E54" t="s">
        <v>193</v>
      </c>
    </row>
    <row r="55" spans="1:5" x14ac:dyDescent="0.25">
      <c r="A55" t="s">
        <v>33</v>
      </c>
      <c r="B55" s="2">
        <v>42769</v>
      </c>
      <c r="C55" t="s">
        <v>106</v>
      </c>
      <c r="D55" s="47" t="s">
        <v>1000</v>
      </c>
      <c r="E55" t="s">
        <v>107</v>
      </c>
    </row>
    <row r="56" spans="1:5" x14ac:dyDescent="0.25">
      <c r="A56" t="s">
        <v>33</v>
      </c>
      <c r="B56" s="2">
        <v>42030</v>
      </c>
      <c r="C56" t="s">
        <v>104</v>
      </c>
      <c r="D56" s="47" t="s">
        <v>1001</v>
      </c>
      <c r="E56" t="s">
        <v>105</v>
      </c>
    </row>
    <row r="57" spans="1:5" x14ac:dyDescent="0.25">
      <c r="A57" t="s">
        <v>33</v>
      </c>
      <c r="B57" s="2">
        <v>54242</v>
      </c>
      <c r="C57" t="s">
        <v>164</v>
      </c>
      <c r="D57" s="47" t="s">
        <v>1002</v>
      </c>
      <c r="E57" t="s">
        <v>165</v>
      </c>
    </row>
    <row r="58" spans="1:5" x14ac:dyDescent="0.25">
      <c r="A58" t="s">
        <v>33</v>
      </c>
      <c r="B58" s="2">
        <v>54233</v>
      </c>
      <c r="C58" t="s">
        <v>156</v>
      </c>
      <c r="D58" s="47" t="s">
        <v>1003</v>
      </c>
      <c r="E58" t="s">
        <v>157</v>
      </c>
    </row>
    <row r="59" spans="1:5" x14ac:dyDescent="0.25">
      <c r="A59" t="s">
        <v>33</v>
      </c>
      <c r="B59" s="2">
        <v>54234</v>
      </c>
      <c r="C59" t="s">
        <v>158</v>
      </c>
      <c r="D59" s="47" t="s">
        <v>1004</v>
      </c>
      <c r="E59" t="s">
        <v>159</v>
      </c>
    </row>
    <row r="60" spans="1:5" x14ac:dyDescent="0.25">
      <c r="A60" t="s">
        <v>33</v>
      </c>
      <c r="B60" s="2">
        <v>54235</v>
      </c>
      <c r="C60" t="s">
        <v>160</v>
      </c>
      <c r="D60" s="47" t="s">
        <v>1005</v>
      </c>
      <c r="E60" t="s">
        <v>161</v>
      </c>
    </row>
    <row r="61" spans="1:5" x14ac:dyDescent="0.25">
      <c r="A61" t="s">
        <v>33</v>
      </c>
      <c r="B61" s="2">
        <v>54236</v>
      </c>
      <c r="C61" t="s">
        <v>162</v>
      </c>
      <c r="D61" s="47" t="s">
        <v>1006</v>
      </c>
      <c r="E61" t="s">
        <v>163</v>
      </c>
    </row>
    <row r="62" spans="1:5" x14ac:dyDescent="0.25">
      <c r="A62" t="s">
        <v>33</v>
      </c>
      <c r="B62" s="2">
        <v>54293</v>
      </c>
      <c r="C62" t="s">
        <v>186</v>
      </c>
      <c r="D62" s="47" t="s">
        <v>1007</v>
      </c>
      <c r="E62" t="s">
        <v>187</v>
      </c>
    </row>
    <row r="63" spans="1:5" x14ac:dyDescent="0.25">
      <c r="A63" t="s">
        <v>33</v>
      </c>
      <c r="B63" s="2">
        <v>54294</v>
      </c>
      <c r="C63" t="s">
        <v>188</v>
      </c>
      <c r="D63" s="47" t="s">
        <v>1008</v>
      </c>
      <c r="E63" t="s">
        <v>189</v>
      </c>
    </row>
    <row r="64" spans="1:5" x14ac:dyDescent="0.25">
      <c r="A64" t="s">
        <v>33</v>
      </c>
      <c r="B64" s="2">
        <v>54295</v>
      </c>
      <c r="C64" t="s">
        <v>190</v>
      </c>
      <c r="D64" s="47" t="s">
        <v>1009</v>
      </c>
      <c r="E64" t="s">
        <v>191</v>
      </c>
    </row>
    <row r="65" spans="1:5" x14ac:dyDescent="0.25">
      <c r="A65" t="s">
        <v>33</v>
      </c>
      <c r="B65" s="2">
        <v>54292</v>
      </c>
      <c r="C65" t="s">
        <v>184</v>
      </c>
      <c r="D65" s="47" t="s">
        <v>1010</v>
      </c>
      <c r="E65" t="s">
        <v>185</v>
      </c>
    </row>
    <row r="66" spans="1:5" x14ac:dyDescent="0.25">
      <c r="A66" t="s">
        <v>7</v>
      </c>
      <c r="B66" s="2">
        <v>46830</v>
      </c>
      <c r="C66" t="s">
        <v>34</v>
      </c>
      <c r="D66" s="47" t="s">
        <v>1011</v>
      </c>
      <c r="E66" t="s">
        <v>119</v>
      </c>
    </row>
    <row r="67" spans="1:5" x14ac:dyDescent="0.25">
      <c r="A67" t="s">
        <v>7</v>
      </c>
      <c r="B67" s="2">
        <v>46831</v>
      </c>
      <c r="C67" t="s">
        <v>36</v>
      </c>
      <c r="D67" s="47" t="s">
        <v>1012</v>
      </c>
      <c r="E67" t="s">
        <v>120</v>
      </c>
    </row>
    <row r="68" spans="1:5" x14ac:dyDescent="0.25">
      <c r="A68" t="s">
        <v>7</v>
      </c>
      <c r="B68" s="2">
        <v>46832</v>
      </c>
      <c r="C68" t="s">
        <v>121</v>
      </c>
      <c r="D68" s="47" t="s">
        <v>1013</v>
      </c>
      <c r="E68" t="s">
        <v>122</v>
      </c>
    </row>
    <row r="69" spans="1:5" x14ac:dyDescent="0.25">
      <c r="A69" t="s">
        <v>7</v>
      </c>
      <c r="B69" s="2">
        <v>46833</v>
      </c>
      <c r="C69" t="s">
        <v>123</v>
      </c>
      <c r="D69" s="47" t="s">
        <v>1014</v>
      </c>
      <c r="E69" t="s">
        <v>124</v>
      </c>
    </row>
    <row r="70" spans="1:5" x14ac:dyDescent="0.25">
      <c r="A70" t="s">
        <v>7</v>
      </c>
      <c r="B70" s="2">
        <v>46834</v>
      </c>
      <c r="C70" t="s">
        <v>125</v>
      </c>
      <c r="D70" s="47" t="s">
        <v>1015</v>
      </c>
      <c r="E70" t="s">
        <v>126</v>
      </c>
    </row>
    <row r="71" spans="1:5" x14ac:dyDescent="0.25">
      <c r="A71" t="s">
        <v>7</v>
      </c>
      <c r="B71" s="2">
        <v>46835</v>
      </c>
      <c r="C71" t="s">
        <v>127</v>
      </c>
      <c r="D71" s="47" t="s">
        <v>1016</v>
      </c>
      <c r="E71" t="s">
        <v>128</v>
      </c>
    </row>
    <row r="72" spans="1:5" x14ac:dyDescent="0.25">
      <c r="A72" t="s">
        <v>33</v>
      </c>
      <c r="B72" s="2">
        <v>54478</v>
      </c>
      <c r="C72" t="s">
        <v>198</v>
      </c>
      <c r="D72" s="47" t="s">
        <v>1017</v>
      </c>
      <c r="E72" t="s">
        <v>199</v>
      </c>
    </row>
    <row r="73" spans="1:5" x14ac:dyDescent="0.25">
      <c r="A73" t="s">
        <v>33</v>
      </c>
      <c r="B73" s="2">
        <v>42964</v>
      </c>
      <c r="C73" t="s">
        <v>108</v>
      </c>
      <c r="D73" s="47" t="s">
        <v>1018</v>
      </c>
      <c r="E73" t="s">
        <v>109</v>
      </c>
    </row>
    <row r="74" spans="1:5" x14ac:dyDescent="0.25">
      <c r="A74" t="s">
        <v>33</v>
      </c>
      <c r="B74" s="2">
        <v>30051</v>
      </c>
      <c r="C74" t="s">
        <v>76</v>
      </c>
      <c r="D74" s="47" t="s">
        <v>1019</v>
      </c>
      <c r="E74" t="s">
        <v>77</v>
      </c>
    </row>
    <row r="75" spans="1:5" x14ac:dyDescent="0.25">
      <c r="A75" t="s">
        <v>33</v>
      </c>
      <c r="B75" s="2">
        <v>30052</v>
      </c>
      <c r="C75" t="s">
        <v>78</v>
      </c>
      <c r="D75" s="47" t="s">
        <v>1020</v>
      </c>
      <c r="E75" t="s">
        <v>79</v>
      </c>
    </row>
    <row r="76" spans="1:5" x14ac:dyDescent="0.25">
      <c r="A76" t="s">
        <v>33</v>
      </c>
      <c r="B76" s="2">
        <v>30053</v>
      </c>
      <c r="C76" t="s">
        <v>80</v>
      </c>
      <c r="D76" s="47" t="s">
        <v>1021</v>
      </c>
      <c r="E76" t="s">
        <v>81</v>
      </c>
    </row>
    <row r="77" spans="1:5" x14ac:dyDescent="0.25">
      <c r="A77" t="s">
        <v>33</v>
      </c>
      <c r="B77" s="2">
        <v>30054</v>
      </c>
      <c r="C77" s="54" t="s">
        <v>82</v>
      </c>
      <c r="D77" s="47" t="s">
        <v>1022</v>
      </c>
      <c r="E77" t="s">
        <v>83</v>
      </c>
    </row>
    <row r="78" spans="1:5" x14ac:dyDescent="0.25">
      <c r="A78" t="s">
        <v>33</v>
      </c>
      <c r="B78" s="2">
        <v>30055</v>
      </c>
      <c r="C78" s="54" t="s">
        <v>84</v>
      </c>
      <c r="D78" s="47" t="s">
        <v>1023</v>
      </c>
      <c r="E78" t="s">
        <v>85</v>
      </c>
    </row>
    <row r="79" spans="1:5" x14ac:dyDescent="0.25">
      <c r="A79" t="s">
        <v>33</v>
      </c>
      <c r="B79" s="2">
        <v>30056</v>
      </c>
      <c r="C79" t="s">
        <v>86</v>
      </c>
      <c r="D79" s="55" t="s">
        <v>1024</v>
      </c>
      <c r="E79" s="56" t="s">
        <v>87</v>
      </c>
    </row>
    <row r="80" spans="1:5" x14ac:dyDescent="0.25">
      <c r="A80" t="s">
        <v>33</v>
      </c>
      <c r="B80" s="2">
        <v>30057</v>
      </c>
      <c r="C80" t="s">
        <v>88</v>
      </c>
      <c r="D80" t="s">
        <v>1025</v>
      </c>
      <c r="E80" t="s">
        <v>89</v>
      </c>
    </row>
    <row r="81" spans="1:5" x14ac:dyDescent="0.25">
      <c r="A81" t="s">
        <v>33</v>
      </c>
      <c r="B81" s="2">
        <v>30058</v>
      </c>
      <c r="C81" t="s">
        <v>90</v>
      </c>
      <c r="D81" s="47" t="s">
        <v>1026</v>
      </c>
      <c r="E81" t="s">
        <v>91</v>
      </c>
    </row>
    <row r="82" spans="1:5" x14ac:dyDescent="0.25">
      <c r="A82" t="s">
        <v>33</v>
      </c>
      <c r="B82" s="2">
        <v>48231</v>
      </c>
      <c r="C82" t="s">
        <v>129</v>
      </c>
      <c r="D82" s="47" t="s">
        <v>1027</v>
      </c>
      <c r="E82" t="s">
        <v>130</v>
      </c>
    </row>
    <row r="83" spans="1:5" x14ac:dyDescent="0.25">
      <c r="A83" t="s">
        <v>33</v>
      </c>
      <c r="B83" s="2">
        <v>48232</v>
      </c>
      <c r="C83" t="s">
        <v>131</v>
      </c>
      <c r="D83" s="47" t="s">
        <v>1028</v>
      </c>
      <c r="E83" t="s">
        <v>132</v>
      </c>
    </row>
    <row r="84" spans="1:5" x14ac:dyDescent="0.25">
      <c r="A84" t="s">
        <v>33</v>
      </c>
      <c r="B84" s="2">
        <v>48233</v>
      </c>
      <c r="C84" t="s">
        <v>133</v>
      </c>
      <c r="D84" s="47" t="s">
        <v>1029</v>
      </c>
      <c r="E84" t="s">
        <v>134</v>
      </c>
    </row>
    <row r="85" spans="1:5" x14ac:dyDescent="0.25">
      <c r="A85" t="s">
        <v>33</v>
      </c>
      <c r="B85" s="2">
        <v>48234</v>
      </c>
      <c r="C85" t="s">
        <v>135</v>
      </c>
      <c r="D85" s="47" t="s">
        <v>1030</v>
      </c>
      <c r="E85" t="s">
        <v>136</v>
      </c>
    </row>
    <row r="86" spans="1:5" x14ac:dyDescent="0.25">
      <c r="A86" t="s">
        <v>33</v>
      </c>
      <c r="B86" s="2">
        <v>48235</v>
      </c>
      <c r="C86" t="s">
        <v>137</v>
      </c>
      <c r="D86" s="47" t="s">
        <v>1031</v>
      </c>
      <c r="E86" t="s">
        <v>138</v>
      </c>
    </row>
    <row r="87" spans="1:5" x14ac:dyDescent="0.25">
      <c r="A87" t="s">
        <v>33</v>
      </c>
      <c r="B87" s="2">
        <v>48236</v>
      </c>
      <c r="C87" t="s">
        <v>139</v>
      </c>
      <c r="D87" s="47" t="s">
        <v>1032</v>
      </c>
      <c r="E87" t="s">
        <v>140</v>
      </c>
    </row>
    <row r="88" spans="1:5" x14ac:dyDescent="0.25">
      <c r="A88" t="s">
        <v>33</v>
      </c>
      <c r="B88" s="2">
        <v>48237</v>
      </c>
      <c r="C88" t="s">
        <v>141</v>
      </c>
      <c r="D88" s="47" t="s">
        <v>1033</v>
      </c>
      <c r="E88" t="s">
        <v>142</v>
      </c>
    </row>
    <row r="89" spans="1:5" x14ac:dyDescent="0.25">
      <c r="A89" t="s">
        <v>33</v>
      </c>
      <c r="B89" s="2">
        <v>48238</v>
      </c>
      <c r="C89" t="s">
        <v>143</v>
      </c>
      <c r="D89" s="47" t="s">
        <v>1034</v>
      </c>
      <c r="E89" t="s">
        <v>144</v>
      </c>
    </row>
    <row r="90" spans="1:5" x14ac:dyDescent="0.25">
      <c r="A90" t="s">
        <v>33</v>
      </c>
      <c r="B90" s="2">
        <v>40778</v>
      </c>
      <c r="C90" t="s">
        <v>96</v>
      </c>
      <c r="D90" s="47" t="s">
        <v>1035</v>
      </c>
      <c r="E90" t="s">
        <v>97</v>
      </c>
    </row>
    <row r="91" spans="1:5" x14ac:dyDescent="0.25">
      <c r="A91" t="s">
        <v>33</v>
      </c>
      <c r="B91" s="2">
        <v>40779</v>
      </c>
      <c r="C91" t="s">
        <v>98</v>
      </c>
      <c r="D91" s="47" t="s">
        <v>1036</v>
      </c>
      <c r="E91" t="s">
        <v>99</v>
      </c>
    </row>
    <row r="92" spans="1:5" x14ac:dyDescent="0.25">
      <c r="A92" t="s">
        <v>33</v>
      </c>
      <c r="B92" s="2">
        <v>40780</v>
      </c>
      <c r="C92" t="s">
        <v>100</v>
      </c>
      <c r="D92" s="47" t="s">
        <v>1037</v>
      </c>
      <c r="E92" t="s">
        <v>101</v>
      </c>
    </row>
    <row r="93" spans="1:5" x14ac:dyDescent="0.25">
      <c r="A93" t="s">
        <v>33</v>
      </c>
      <c r="B93" s="2">
        <v>40781</v>
      </c>
      <c r="C93" t="s">
        <v>102</v>
      </c>
      <c r="D93" s="47" t="s">
        <v>1038</v>
      </c>
      <c r="E93" t="s">
        <v>103</v>
      </c>
    </row>
    <row r="94" spans="1:5" x14ac:dyDescent="0.25">
      <c r="A94" t="s">
        <v>7</v>
      </c>
      <c r="B94" s="2">
        <v>40350</v>
      </c>
      <c r="C94" t="s">
        <v>94</v>
      </c>
      <c r="D94" s="47" t="s">
        <v>1039</v>
      </c>
      <c r="E94" t="s">
        <v>95</v>
      </c>
    </row>
    <row r="95" spans="1:5" x14ac:dyDescent="0.25">
      <c r="A95" t="s">
        <v>7</v>
      </c>
      <c r="B95" s="2">
        <v>54482</v>
      </c>
      <c r="C95" t="s">
        <v>202</v>
      </c>
      <c r="D95" s="47" t="s">
        <v>1040</v>
      </c>
      <c r="E95" t="s">
        <v>203</v>
      </c>
    </row>
    <row r="96" spans="1:5" x14ac:dyDescent="0.25">
      <c r="A96" t="s">
        <v>7</v>
      </c>
      <c r="B96" s="2">
        <v>40018</v>
      </c>
      <c r="C96" t="s">
        <v>92</v>
      </c>
      <c r="D96" s="47" t="s">
        <v>1041</v>
      </c>
      <c r="E96" t="s">
        <v>93</v>
      </c>
    </row>
    <row r="97" spans="1:5" x14ac:dyDescent="0.25">
      <c r="A97" t="s">
        <v>33</v>
      </c>
      <c r="B97" s="2">
        <v>12789</v>
      </c>
      <c r="C97" t="s">
        <v>47</v>
      </c>
      <c r="D97" s="47" t="s">
        <v>1042</v>
      </c>
      <c r="E97" t="s">
        <v>48</v>
      </c>
    </row>
    <row r="98" spans="1:5" x14ac:dyDescent="0.25">
      <c r="A98" t="s">
        <v>37</v>
      </c>
      <c r="B98" s="2">
        <v>29981</v>
      </c>
      <c r="C98" t="s">
        <v>56</v>
      </c>
      <c r="D98" s="47" t="s">
        <v>1043</v>
      </c>
      <c r="E98" t="s">
        <v>57</v>
      </c>
    </row>
    <row r="99" spans="1:5" x14ac:dyDescent="0.25">
      <c r="A99" t="s">
        <v>35</v>
      </c>
      <c r="B99" s="2">
        <v>18320</v>
      </c>
      <c r="C99" t="s">
        <v>49</v>
      </c>
      <c r="D99" s="47" t="s">
        <v>1044</v>
      </c>
      <c r="E99" t="s">
        <v>51</v>
      </c>
    </row>
    <row r="100" spans="1:5" x14ac:dyDescent="0.25">
      <c r="A100" t="s">
        <v>35</v>
      </c>
      <c r="B100" s="2">
        <v>18321</v>
      </c>
      <c r="C100" t="s">
        <v>52</v>
      </c>
      <c r="D100" s="47" t="s">
        <v>1045</v>
      </c>
      <c r="E100" t="s">
        <v>53</v>
      </c>
    </row>
    <row r="101" spans="1:5" x14ac:dyDescent="0.25">
      <c r="A101" t="s">
        <v>35</v>
      </c>
      <c r="B101" s="2">
        <v>18322</v>
      </c>
      <c r="C101" t="s">
        <v>54</v>
      </c>
      <c r="D101" s="47" t="s">
        <v>1046</v>
      </c>
      <c r="E101" t="s">
        <v>55</v>
      </c>
    </row>
    <row r="102" spans="1:5" x14ac:dyDescent="0.25">
      <c r="A102" t="s">
        <v>32</v>
      </c>
      <c r="B102" s="2">
        <v>10190</v>
      </c>
      <c r="C102" t="s">
        <v>41</v>
      </c>
      <c r="D102" s="47" t="s">
        <v>1047</v>
      </c>
      <c r="E102" t="s">
        <v>42</v>
      </c>
    </row>
    <row r="103" spans="1:5" x14ac:dyDescent="0.25">
      <c r="A103" t="s">
        <v>35</v>
      </c>
      <c r="B103" s="2">
        <v>18300</v>
      </c>
      <c r="C103" t="s">
        <v>49</v>
      </c>
      <c r="D103" s="47" t="s">
        <v>1048</v>
      </c>
      <c r="E103" t="s">
        <v>50</v>
      </c>
    </row>
    <row r="104" spans="1:5" x14ac:dyDescent="0.25">
      <c r="A104" t="s">
        <v>35</v>
      </c>
      <c r="B104" s="2">
        <v>69601</v>
      </c>
      <c r="C104" t="s">
        <v>251</v>
      </c>
      <c r="D104" s="47" t="s">
        <v>1049</v>
      </c>
      <c r="E104" t="s">
        <v>252</v>
      </c>
    </row>
    <row r="105" spans="1:5" x14ac:dyDescent="0.25">
      <c r="A105" t="s">
        <v>35</v>
      </c>
      <c r="B105" s="2">
        <v>69602</v>
      </c>
      <c r="C105" t="s">
        <v>253</v>
      </c>
      <c r="D105" s="47" t="s">
        <v>1050</v>
      </c>
      <c r="E105" t="s">
        <v>254</v>
      </c>
    </row>
    <row r="106" spans="1:5" x14ac:dyDescent="0.25">
      <c r="A106" t="s">
        <v>35</v>
      </c>
      <c r="B106" s="2">
        <v>69603</v>
      </c>
      <c r="C106" t="s">
        <v>255</v>
      </c>
      <c r="D106" s="47" t="s">
        <v>1051</v>
      </c>
      <c r="E106" t="s">
        <v>256</v>
      </c>
    </row>
    <row r="107" spans="1:5" x14ac:dyDescent="0.25">
      <c r="A107" t="s">
        <v>35</v>
      </c>
      <c r="B107" s="2">
        <v>69604</v>
      </c>
      <c r="C107" t="s">
        <v>257</v>
      </c>
      <c r="D107" s="47" t="s">
        <v>1052</v>
      </c>
      <c r="E107" t="s">
        <v>258</v>
      </c>
    </row>
    <row r="108" spans="1:5" x14ac:dyDescent="0.25">
      <c r="A108" t="s">
        <v>35</v>
      </c>
      <c r="B108" s="2">
        <v>59711</v>
      </c>
      <c r="C108" t="s">
        <v>235</v>
      </c>
      <c r="D108" s="47" t="s">
        <v>1053</v>
      </c>
      <c r="E108" t="s">
        <v>236</v>
      </c>
    </row>
    <row r="109" spans="1:5" x14ac:dyDescent="0.25">
      <c r="A109" t="s">
        <v>35</v>
      </c>
      <c r="B109" s="2">
        <v>59712</v>
      </c>
      <c r="C109" t="s">
        <v>237</v>
      </c>
      <c r="D109" s="47" t="s">
        <v>1054</v>
      </c>
      <c r="E109" t="s">
        <v>238</v>
      </c>
    </row>
    <row r="110" spans="1:5" x14ac:dyDescent="0.25">
      <c r="A110" t="s">
        <v>35</v>
      </c>
      <c r="B110" s="2">
        <v>59713</v>
      </c>
      <c r="C110" t="s">
        <v>239</v>
      </c>
      <c r="D110" s="47" t="s">
        <v>1055</v>
      </c>
      <c r="E110" t="s">
        <v>240</v>
      </c>
    </row>
    <row r="111" spans="1:5" x14ac:dyDescent="0.25">
      <c r="A111" t="s">
        <v>35</v>
      </c>
      <c r="B111" s="2">
        <v>59714</v>
      </c>
      <c r="C111" t="s">
        <v>241</v>
      </c>
      <c r="D111" s="47" t="s">
        <v>1056</v>
      </c>
      <c r="E111" t="s">
        <v>242</v>
      </c>
    </row>
    <row r="112" spans="1:5" x14ac:dyDescent="0.25">
      <c r="A112" t="s">
        <v>35</v>
      </c>
      <c r="B112" s="2">
        <v>59715</v>
      </c>
      <c r="C112" t="s">
        <v>243</v>
      </c>
      <c r="D112" s="47" t="s">
        <v>1057</v>
      </c>
      <c r="E112" t="s">
        <v>244</v>
      </c>
    </row>
    <row r="113" spans="1:5" x14ac:dyDescent="0.25">
      <c r="A113" t="s">
        <v>35</v>
      </c>
      <c r="B113" s="2">
        <v>59716</v>
      </c>
      <c r="C113" t="s">
        <v>245</v>
      </c>
      <c r="D113" s="47" t="s">
        <v>1058</v>
      </c>
      <c r="E113" t="s">
        <v>246</v>
      </c>
    </row>
    <row r="114" spans="1:5" x14ac:dyDescent="0.25">
      <c r="A114" t="s">
        <v>35</v>
      </c>
      <c r="B114" s="2">
        <v>59717</v>
      </c>
      <c r="C114" t="s">
        <v>247</v>
      </c>
      <c r="D114" s="47" t="s">
        <v>1059</v>
      </c>
      <c r="E114" t="s">
        <v>248</v>
      </c>
    </row>
    <row r="115" spans="1:5" x14ac:dyDescent="0.25">
      <c r="A115" t="s">
        <v>35</v>
      </c>
      <c r="B115" s="2">
        <v>59718</v>
      </c>
      <c r="C115" t="s">
        <v>249</v>
      </c>
      <c r="D115" s="47" t="s">
        <v>1060</v>
      </c>
      <c r="E115" t="s">
        <v>250</v>
      </c>
    </row>
    <row r="116" spans="1:5" x14ac:dyDescent="0.25">
      <c r="A116" t="s">
        <v>7</v>
      </c>
      <c r="B116" s="2" t="s">
        <v>1061</v>
      </c>
      <c r="D116" s="47" t="s">
        <v>1062</v>
      </c>
      <c r="E116" t="s">
        <v>1063</v>
      </c>
    </row>
    <row r="117" spans="1:5" x14ac:dyDescent="0.25">
      <c r="A117" t="s">
        <v>33</v>
      </c>
      <c r="B117" s="2" t="s">
        <v>1064</v>
      </c>
      <c r="D117" s="47" t="s">
        <v>1065</v>
      </c>
      <c r="E117" t="s">
        <v>1066</v>
      </c>
    </row>
    <row r="118" spans="1:5" x14ac:dyDescent="0.25">
      <c r="A118" t="s">
        <v>33</v>
      </c>
      <c r="B118" s="2" t="s">
        <v>1067</v>
      </c>
      <c r="D118" s="47" t="s">
        <v>1068</v>
      </c>
      <c r="E118" t="s">
        <v>1069</v>
      </c>
    </row>
    <row r="119" spans="1:5" x14ac:dyDescent="0.25">
      <c r="A119" t="s">
        <v>33</v>
      </c>
      <c r="B119" s="2" t="s">
        <v>1070</v>
      </c>
      <c r="D119" s="47" t="s">
        <v>1071</v>
      </c>
      <c r="E119" t="s">
        <v>1072</v>
      </c>
    </row>
    <row r="120" spans="1:5" x14ac:dyDescent="0.25">
      <c r="A120" t="s">
        <v>33</v>
      </c>
      <c r="B120" s="2" t="s">
        <v>1073</v>
      </c>
      <c r="D120" s="47" t="s">
        <v>1074</v>
      </c>
      <c r="E120" t="s">
        <v>1075</v>
      </c>
    </row>
    <row r="121" spans="1:5" x14ac:dyDescent="0.25">
      <c r="A121" t="s">
        <v>33</v>
      </c>
      <c r="B121" s="2" t="s">
        <v>1076</v>
      </c>
      <c r="D121" s="47" t="s">
        <v>1077</v>
      </c>
      <c r="E121" t="s">
        <v>1078</v>
      </c>
    </row>
    <row r="122" spans="1:5" x14ac:dyDescent="0.25">
      <c r="A122" t="s">
        <v>33</v>
      </c>
      <c r="B122" s="2" t="s">
        <v>1079</v>
      </c>
      <c r="D122" s="47" t="s">
        <v>1080</v>
      </c>
      <c r="E122" t="s">
        <v>1081</v>
      </c>
    </row>
    <row r="123" spans="1:5" x14ac:dyDescent="0.25">
      <c r="A123" t="s">
        <v>33</v>
      </c>
      <c r="B123" s="2" t="s">
        <v>1082</v>
      </c>
      <c r="D123" s="47" t="s">
        <v>1083</v>
      </c>
      <c r="E123" t="s">
        <v>1084</v>
      </c>
    </row>
    <row r="124" spans="1:5" x14ac:dyDescent="0.25">
      <c r="A124" t="s">
        <v>33</v>
      </c>
      <c r="B124" s="2" t="s">
        <v>1085</v>
      </c>
      <c r="D124" s="47" t="s">
        <v>1086</v>
      </c>
      <c r="E124" t="s">
        <v>1087</v>
      </c>
    </row>
    <row r="125" spans="1:5" x14ac:dyDescent="0.25">
      <c r="A125" t="s">
        <v>33</v>
      </c>
      <c r="B125" s="2" t="s">
        <v>1088</v>
      </c>
      <c r="D125" s="47" t="s">
        <v>1089</v>
      </c>
      <c r="E125" t="s">
        <v>1090</v>
      </c>
    </row>
    <row r="126" spans="1:5" x14ac:dyDescent="0.25">
      <c r="A126" t="s">
        <v>33</v>
      </c>
      <c r="B126" s="2" t="s">
        <v>1091</v>
      </c>
      <c r="C126" s="54"/>
      <c r="D126" s="47" t="s">
        <v>1092</v>
      </c>
      <c r="E126" t="s">
        <v>1093</v>
      </c>
    </row>
    <row r="127" spans="1:5" x14ac:dyDescent="0.25">
      <c r="A127" t="s">
        <v>33</v>
      </c>
      <c r="B127" s="2" t="s">
        <v>1094</v>
      </c>
      <c r="D127" s="47" t="s">
        <v>1095</v>
      </c>
      <c r="E127" t="s">
        <v>1096</v>
      </c>
    </row>
    <row r="128" spans="1:5" x14ac:dyDescent="0.25">
      <c r="A128" t="s">
        <v>33</v>
      </c>
      <c r="B128" s="2" t="s">
        <v>1097</v>
      </c>
      <c r="D128" s="47" t="s">
        <v>1098</v>
      </c>
      <c r="E128" t="s">
        <v>1099</v>
      </c>
    </row>
    <row r="129" spans="1:5" x14ac:dyDescent="0.25">
      <c r="A129" t="s">
        <v>33</v>
      </c>
      <c r="B129" s="2" t="s">
        <v>1100</v>
      </c>
      <c r="D129" s="47" t="s">
        <v>1101</v>
      </c>
      <c r="E129" t="s">
        <v>1102</v>
      </c>
    </row>
    <row r="130" spans="1:5" x14ac:dyDescent="0.25">
      <c r="A130" t="s">
        <v>33</v>
      </c>
      <c r="B130" s="2" t="s">
        <v>1103</v>
      </c>
      <c r="D130" s="47" t="s">
        <v>1104</v>
      </c>
      <c r="E130" t="s">
        <v>1105</v>
      </c>
    </row>
    <row r="131" spans="1:5" x14ac:dyDescent="0.25">
      <c r="A131" t="s">
        <v>33</v>
      </c>
      <c r="B131" s="2" t="s">
        <v>1106</v>
      </c>
      <c r="D131" s="47" t="s">
        <v>1107</v>
      </c>
      <c r="E131" t="s">
        <v>1108</v>
      </c>
    </row>
    <row r="132" spans="1:5" x14ac:dyDescent="0.25">
      <c r="A132" t="s">
        <v>33</v>
      </c>
      <c r="B132" s="2" t="s">
        <v>1109</v>
      </c>
      <c r="D132" s="47" t="s">
        <v>1110</v>
      </c>
      <c r="E132" t="s">
        <v>1111</v>
      </c>
    </row>
    <row r="133" spans="1:5" x14ac:dyDescent="0.25">
      <c r="A133" t="s">
        <v>33</v>
      </c>
      <c r="B133" s="2" t="s">
        <v>1112</v>
      </c>
      <c r="D133" s="47" t="s">
        <v>1019</v>
      </c>
      <c r="E133" t="s">
        <v>1113</v>
      </c>
    </row>
    <row r="134" spans="1:5" x14ac:dyDescent="0.25">
      <c r="A134" t="s">
        <v>33</v>
      </c>
      <c r="B134" s="2" t="s">
        <v>1114</v>
      </c>
      <c r="D134" s="47" t="s">
        <v>1020</v>
      </c>
      <c r="E134" t="s">
        <v>1115</v>
      </c>
    </row>
    <row r="135" spans="1:5" x14ac:dyDescent="0.25">
      <c r="A135" t="s">
        <v>33</v>
      </c>
      <c r="B135" s="2" t="s">
        <v>1116</v>
      </c>
      <c r="D135" s="47" t="s">
        <v>1021</v>
      </c>
      <c r="E135" t="s">
        <v>1117</v>
      </c>
    </row>
    <row r="136" spans="1:5" x14ac:dyDescent="0.25">
      <c r="A136" t="s">
        <v>33</v>
      </c>
      <c r="B136" s="2" t="s">
        <v>1118</v>
      </c>
      <c r="D136" s="47" t="s">
        <v>1022</v>
      </c>
      <c r="E136" t="s">
        <v>1119</v>
      </c>
    </row>
    <row r="137" spans="1:5" x14ac:dyDescent="0.25">
      <c r="A137" t="s">
        <v>33</v>
      </c>
      <c r="B137" s="2" t="s">
        <v>1120</v>
      </c>
      <c r="D137" s="47" t="s">
        <v>1023</v>
      </c>
      <c r="E137" t="s">
        <v>1121</v>
      </c>
    </row>
    <row r="138" spans="1:5" x14ac:dyDescent="0.25">
      <c r="A138" t="s">
        <v>33</v>
      </c>
      <c r="B138" s="2" t="s">
        <v>1122</v>
      </c>
      <c r="D138" s="47" t="s">
        <v>1024</v>
      </c>
      <c r="E138" t="s">
        <v>1123</v>
      </c>
    </row>
    <row r="139" spans="1:5" x14ac:dyDescent="0.25">
      <c r="A139" t="s">
        <v>33</v>
      </c>
      <c r="B139" s="2" t="s">
        <v>1124</v>
      </c>
      <c r="D139" s="47" t="s">
        <v>1025</v>
      </c>
      <c r="E139" t="s">
        <v>1125</v>
      </c>
    </row>
    <row r="140" spans="1:5" x14ac:dyDescent="0.25">
      <c r="A140" t="s">
        <v>33</v>
      </c>
      <c r="B140" s="2" t="s">
        <v>1126</v>
      </c>
      <c r="D140" s="47" t="s">
        <v>1026</v>
      </c>
      <c r="E140" t="s">
        <v>1127</v>
      </c>
    </row>
  </sheetData>
  <sheetProtection autoFilter="0"/>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4F310-C9D2-423D-953F-A19AEDD67ED7}">
  <sheetPr codeName="Sheet12"/>
  <dimension ref="A1:U11"/>
  <sheetViews>
    <sheetView zoomScale="85" zoomScaleNormal="85" workbookViewId="0">
      <selection activeCell="R4" sqref="R4"/>
    </sheetView>
  </sheetViews>
  <sheetFormatPr defaultRowHeight="15" x14ac:dyDescent="0.25"/>
  <cols>
    <col min="1" max="1" width="4.5703125" customWidth="1"/>
    <col min="2" max="2" width="28.5703125" bestFit="1" customWidth="1"/>
    <col min="3" max="3" width="4.5703125" customWidth="1"/>
    <col min="4" max="4" width="2.42578125" customWidth="1"/>
    <col min="5" max="5" width="4.5703125" customWidth="1"/>
    <col min="6" max="6" width="28.5703125" bestFit="1" customWidth="1"/>
    <col min="7" max="7" width="4.5703125" customWidth="1"/>
    <col min="8" max="8" width="2.42578125" customWidth="1"/>
    <col min="9" max="9" width="7.5703125" customWidth="1"/>
    <col min="10" max="10" width="28.5703125" bestFit="1" customWidth="1"/>
    <col min="11" max="11" width="4.5703125" customWidth="1"/>
    <col min="12" max="12" width="2.42578125" customWidth="1"/>
    <col min="13" max="13" width="4.5703125" customWidth="1"/>
    <col min="14" max="14" width="29.5703125" bestFit="1" customWidth="1"/>
    <col min="15" max="15" width="4.5703125" customWidth="1"/>
    <col min="16" max="16" width="2.42578125" customWidth="1"/>
    <col min="17" max="17" width="4.5703125" customWidth="1"/>
    <col min="18" max="18" width="29.5703125" bestFit="1" customWidth="1"/>
    <col min="19" max="19" width="4.5703125" customWidth="1"/>
    <col min="257" max="257" width="4.5703125" customWidth="1"/>
    <col min="258" max="258" width="28.5703125" bestFit="1" customWidth="1"/>
    <col min="259" max="259" width="4.5703125" customWidth="1"/>
    <col min="260" max="260" width="2.42578125" customWidth="1"/>
    <col min="261" max="261" width="4.5703125" customWidth="1"/>
    <col min="262" max="262" width="28.5703125" bestFit="1" customWidth="1"/>
    <col min="263" max="263" width="4.5703125" customWidth="1"/>
    <col min="264" max="264" width="2.42578125" customWidth="1"/>
    <col min="265" max="265" width="7.5703125" customWidth="1"/>
    <col min="266" max="266" width="28.5703125" bestFit="1" customWidth="1"/>
    <col min="267" max="267" width="4.5703125" customWidth="1"/>
    <col min="268" max="268" width="2.42578125" customWidth="1"/>
    <col min="269" max="269" width="4.5703125" customWidth="1"/>
    <col min="270" max="270" width="29.5703125" bestFit="1" customWidth="1"/>
    <col min="271" max="271" width="4.5703125" customWidth="1"/>
    <col min="272" max="272" width="2.42578125" customWidth="1"/>
    <col min="273" max="273" width="4.5703125" customWidth="1"/>
    <col min="274" max="274" width="29.5703125" bestFit="1" customWidth="1"/>
    <col min="275" max="275" width="4.5703125" customWidth="1"/>
    <col min="513" max="513" width="4.5703125" customWidth="1"/>
    <col min="514" max="514" width="28.5703125" bestFit="1" customWidth="1"/>
    <col min="515" max="515" width="4.5703125" customWidth="1"/>
    <col min="516" max="516" width="2.42578125" customWidth="1"/>
    <col min="517" max="517" width="4.5703125" customWidth="1"/>
    <col min="518" max="518" width="28.5703125" bestFit="1" customWidth="1"/>
    <col min="519" max="519" width="4.5703125" customWidth="1"/>
    <col min="520" max="520" width="2.42578125" customWidth="1"/>
    <col min="521" max="521" width="7.5703125" customWidth="1"/>
    <col min="522" max="522" width="28.5703125" bestFit="1" customWidth="1"/>
    <col min="523" max="523" width="4.5703125" customWidth="1"/>
    <col min="524" max="524" width="2.42578125" customWidth="1"/>
    <col min="525" max="525" width="4.5703125" customWidth="1"/>
    <col min="526" max="526" width="29.5703125" bestFit="1" customWidth="1"/>
    <col min="527" max="527" width="4.5703125" customWidth="1"/>
    <col min="528" max="528" width="2.42578125" customWidth="1"/>
    <col min="529" max="529" width="4.5703125" customWidth="1"/>
    <col min="530" max="530" width="29.5703125" bestFit="1" customWidth="1"/>
    <col min="531" max="531" width="4.5703125" customWidth="1"/>
    <col min="769" max="769" width="4.5703125" customWidth="1"/>
    <col min="770" max="770" width="28.5703125" bestFit="1" customWidth="1"/>
    <col min="771" max="771" width="4.5703125" customWidth="1"/>
    <col min="772" max="772" width="2.42578125" customWidth="1"/>
    <col min="773" max="773" width="4.5703125" customWidth="1"/>
    <col min="774" max="774" width="28.5703125" bestFit="1" customWidth="1"/>
    <col min="775" max="775" width="4.5703125" customWidth="1"/>
    <col min="776" max="776" width="2.42578125" customWidth="1"/>
    <col min="777" max="777" width="7.5703125" customWidth="1"/>
    <col min="778" max="778" width="28.5703125" bestFit="1" customWidth="1"/>
    <col min="779" max="779" width="4.5703125" customWidth="1"/>
    <col min="780" max="780" width="2.42578125" customWidth="1"/>
    <col min="781" max="781" width="4.5703125" customWidth="1"/>
    <col min="782" max="782" width="29.5703125" bestFit="1" customWidth="1"/>
    <col min="783" max="783" width="4.5703125" customWidth="1"/>
    <col min="784" max="784" width="2.42578125" customWidth="1"/>
    <col min="785" max="785" width="4.5703125" customWidth="1"/>
    <col min="786" max="786" width="29.5703125" bestFit="1" customWidth="1"/>
    <col min="787" max="787" width="4.5703125" customWidth="1"/>
    <col min="1025" max="1025" width="4.5703125" customWidth="1"/>
    <col min="1026" max="1026" width="28.5703125" bestFit="1" customWidth="1"/>
    <col min="1027" max="1027" width="4.5703125" customWidth="1"/>
    <col min="1028" max="1028" width="2.42578125" customWidth="1"/>
    <col min="1029" max="1029" width="4.5703125" customWidth="1"/>
    <col min="1030" max="1030" width="28.5703125" bestFit="1" customWidth="1"/>
    <col min="1031" max="1031" width="4.5703125" customWidth="1"/>
    <col min="1032" max="1032" width="2.42578125" customWidth="1"/>
    <col min="1033" max="1033" width="7.5703125" customWidth="1"/>
    <col min="1034" max="1034" width="28.5703125" bestFit="1" customWidth="1"/>
    <col min="1035" max="1035" width="4.5703125" customWidth="1"/>
    <col min="1036" max="1036" width="2.42578125" customWidth="1"/>
    <col min="1037" max="1037" width="4.5703125" customWidth="1"/>
    <col min="1038" max="1038" width="29.5703125" bestFit="1" customWidth="1"/>
    <col min="1039" max="1039" width="4.5703125" customWidth="1"/>
    <col min="1040" max="1040" width="2.42578125" customWidth="1"/>
    <col min="1041" max="1041" width="4.5703125" customWidth="1"/>
    <col min="1042" max="1042" width="29.5703125" bestFit="1" customWidth="1"/>
    <col min="1043" max="1043" width="4.5703125" customWidth="1"/>
    <col min="1281" max="1281" width="4.5703125" customWidth="1"/>
    <col min="1282" max="1282" width="28.5703125" bestFit="1" customWidth="1"/>
    <col min="1283" max="1283" width="4.5703125" customWidth="1"/>
    <col min="1284" max="1284" width="2.42578125" customWidth="1"/>
    <col min="1285" max="1285" width="4.5703125" customWidth="1"/>
    <col min="1286" max="1286" width="28.5703125" bestFit="1" customWidth="1"/>
    <col min="1287" max="1287" width="4.5703125" customWidth="1"/>
    <col min="1288" max="1288" width="2.42578125" customWidth="1"/>
    <col min="1289" max="1289" width="7.5703125" customWidth="1"/>
    <col min="1290" max="1290" width="28.5703125" bestFit="1" customWidth="1"/>
    <col min="1291" max="1291" width="4.5703125" customWidth="1"/>
    <col min="1292" max="1292" width="2.42578125" customWidth="1"/>
    <col min="1293" max="1293" width="4.5703125" customWidth="1"/>
    <col min="1294" max="1294" width="29.5703125" bestFit="1" customWidth="1"/>
    <col min="1295" max="1295" width="4.5703125" customWidth="1"/>
    <col min="1296" max="1296" width="2.42578125" customWidth="1"/>
    <col min="1297" max="1297" width="4.5703125" customWidth="1"/>
    <col min="1298" max="1298" width="29.5703125" bestFit="1" customWidth="1"/>
    <col min="1299" max="1299" width="4.5703125" customWidth="1"/>
    <col min="1537" max="1537" width="4.5703125" customWidth="1"/>
    <col min="1538" max="1538" width="28.5703125" bestFit="1" customWidth="1"/>
    <col min="1539" max="1539" width="4.5703125" customWidth="1"/>
    <col min="1540" max="1540" width="2.42578125" customWidth="1"/>
    <col min="1541" max="1541" width="4.5703125" customWidth="1"/>
    <col min="1542" max="1542" width="28.5703125" bestFit="1" customWidth="1"/>
    <col min="1543" max="1543" width="4.5703125" customWidth="1"/>
    <col min="1544" max="1544" width="2.42578125" customWidth="1"/>
    <col min="1545" max="1545" width="7.5703125" customWidth="1"/>
    <col min="1546" max="1546" width="28.5703125" bestFit="1" customWidth="1"/>
    <col min="1547" max="1547" width="4.5703125" customWidth="1"/>
    <col min="1548" max="1548" width="2.42578125" customWidth="1"/>
    <col min="1549" max="1549" width="4.5703125" customWidth="1"/>
    <col min="1550" max="1550" width="29.5703125" bestFit="1" customWidth="1"/>
    <col min="1551" max="1551" width="4.5703125" customWidth="1"/>
    <col min="1552" max="1552" width="2.42578125" customWidth="1"/>
    <col min="1553" max="1553" width="4.5703125" customWidth="1"/>
    <col min="1554" max="1554" width="29.5703125" bestFit="1" customWidth="1"/>
    <col min="1555" max="1555" width="4.5703125" customWidth="1"/>
    <col min="1793" max="1793" width="4.5703125" customWidth="1"/>
    <col min="1794" max="1794" width="28.5703125" bestFit="1" customWidth="1"/>
    <col min="1795" max="1795" width="4.5703125" customWidth="1"/>
    <col min="1796" max="1796" width="2.42578125" customWidth="1"/>
    <col min="1797" max="1797" width="4.5703125" customWidth="1"/>
    <col min="1798" max="1798" width="28.5703125" bestFit="1" customWidth="1"/>
    <col min="1799" max="1799" width="4.5703125" customWidth="1"/>
    <col min="1800" max="1800" width="2.42578125" customWidth="1"/>
    <col min="1801" max="1801" width="7.5703125" customWidth="1"/>
    <col min="1802" max="1802" width="28.5703125" bestFit="1" customWidth="1"/>
    <col min="1803" max="1803" width="4.5703125" customWidth="1"/>
    <col min="1804" max="1804" width="2.42578125" customWidth="1"/>
    <col min="1805" max="1805" width="4.5703125" customWidth="1"/>
    <col min="1806" max="1806" width="29.5703125" bestFit="1" customWidth="1"/>
    <col min="1807" max="1807" width="4.5703125" customWidth="1"/>
    <col min="1808" max="1808" width="2.42578125" customWidth="1"/>
    <col min="1809" max="1809" width="4.5703125" customWidth="1"/>
    <col min="1810" max="1810" width="29.5703125" bestFit="1" customWidth="1"/>
    <col min="1811" max="1811" width="4.5703125" customWidth="1"/>
    <col min="2049" max="2049" width="4.5703125" customWidth="1"/>
    <col min="2050" max="2050" width="28.5703125" bestFit="1" customWidth="1"/>
    <col min="2051" max="2051" width="4.5703125" customWidth="1"/>
    <col min="2052" max="2052" width="2.42578125" customWidth="1"/>
    <col min="2053" max="2053" width="4.5703125" customWidth="1"/>
    <col min="2054" max="2054" width="28.5703125" bestFit="1" customWidth="1"/>
    <col min="2055" max="2055" width="4.5703125" customWidth="1"/>
    <col min="2056" max="2056" width="2.42578125" customWidth="1"/>
    <col min="2057" max="2057" width="7.5703125" customWidth="1"/>
    <col min="2058" max="2058" width="28.5703125" bestFit="1" customWidth="1"/>
    <col min="2059" max="2059" width="4.5703125" customWidth="1"/>
    <col min="2060" max="2060" width="2.42578125" customWidth="1"/>
    <col min="2061" max="2061" width="4.5703125" customWidth="1"/>
    <col min="2062" max="2062" width="29.5703125" bestFit="1" customWidth="1"/>
    <col min="2063" max="2063" width="4.5703125" customWidth="1"/>
    <col min="2064" max="2064" width="2.42578125" customWidth="1"/>
    <col min="2065" max="2065" width="4.5703125" customWidth="1"/>
    <col min="2066" max="2066" width="29.5703125" bestFit="1" customWidth="1"/>
    <col min="2067" max="2067" width="4.5703125" customWidth="1"/>
    <col min="2305" max="2305" width="4.5703125" customWidth="1"/>
    <col min="2306" max="2306" width="28.5703125" bestFit="1" customWidth="1"/>
    <col min="2307" max="2307" width="4.5703125" customWidth="1"/>
    <col min="2308" max="2308" width="2.42578125" customWidth="1"/>
    <col min="2309" max="2309" width="4.5703125" customWidth="1"/>
    <col min="2310" max="2310" width="28.5703125" bestFit="1" customWidth="1"/>
    <col min="2311" max="2311" width="4.5703125" customWidth="1"/>
    <col min="2312" max="2312" width="2.42578125" customWidth="1"/>
    <col min="2313" max="2313" width="7.5703125" customWidth="1"/>
    <col min="2314" max="2314" width="28.5703125" bestFit="1" customWidth="1"/>
    <col min="2315" max="2315" width="4.5703125" customWidth="1"/>
    <col min="2316" max="2316" width="2.42578125" customWidth="1"/>
    <col min="2317" max="2317" width="4.5703125" customWidth="1"/>
    <col min="2318" max="2318" width="29.5703125" bestFit="1" customWidth="1"/>
    <col min="2319" max="2319" width="4.5703125" customWidth="1"/>
    <col min="2320" max="2320" width="2.42578125" customWidth="1"/>
    <col min="2321" max="2321" width="4.5703125" customWidth="1"/>
    <col min="2322" max="2322" width="29.5703125" bestFit="1" customWidth="1"/>
    <col min="2323" max="2323" width="4.5703125" customWidth="1"/>
    <col min="2561" max="2561" width="4.5703125" customWidth="1"/>
    <col min="2562" max="2562" width="28.5703125" bestFit="1" customWidth="1"/>
    <col min="2563" max="2563" width="4.5703125" customWidth="1"/>
    <col min="2564" max="2564" width="2.42578125" customWidth="1"/>
    <col min="2565" max="2565" width="4.5703125" customWidth="1"/>
    <col min="2566" max="2566" width="28.5703125" bestFit="1" customWidth="1"/>
    <col min="2567" max="2567" width="4.5703125" customWidth="1"/>
    <col min="2568" max="2568" width="2.42578125" customWidth="1"/>
    <col min="2569" max="2569" width="7.5703125" customWidth="1"/>
    <col min="2570" max="2570" width="28.5703125" bestFit="1" customWidth="1"/>
    <col min="2571" max="2571" width="4.5703125" customWidth="1"/>
    <col min="2572" max="2572" width="2.42578125" customWidth="1"/>
    <col min="2573" max="2573" width="4.5703125" customWidth="1"/>
    <col min="2574" max="2574" width="29.5703125" bestFit="1" customWidth="1"/>
    <col min="2575" max="2575" width="4.5703125" customWidth="1"/>
    <col min="2576" max="2576" width="2.42578125" customWidth="1"/>
    <col min="2577" max="2577" width="4.5703125" customWidth="1"/>
    <col min="2578" max="2578" width="29.5703125" bestFit="1" customWidth="1"/>
    <col min="2579" max="2579" width="4.5703125" customWidth="1"/>
    <col min="2817" max="2817" width="4.5703125" customWidth="1"/>
    <col min="2818" max="2818" width="28.5703125" bestFit="1" customWidth="1"/>
    <col min="2819" max="2819" width="4.5703125" customWidth="1"/>
    <col min="2820" max="2820" width="2.42578125" customWidth="1"/>
    <col min="2821" max="2821" width="4.5703125" customWidth="1"/>
    <col min="2822" max="2822" width="28.5703125" bestFit="1" customWidth="1"/>
    <col min="2823" max="2823" width="4.5703125" customWidth="1"/>
    <col min="2824" max="2824" width="2.42578125" customWidth="1"/>
    <col min="2825" max="2825" width="7.5703125" customWidth="1"/>
    <col min="2826" max="2826" width="28.5703125" bestFit="1" customWidth="1"/>
    <col min="2827" max="2827" width="4.5703125" customWidth="1"/>
    <col min="2828" max="2828" width="2.42578125" customWidth="1"/>
    <col min="2829" max="2829" width="4.5703125" customWidth="1"/>
    <col min="2830" max="2830" width="29.5703125" bestFit="1" customWidth="1"/>
    <col min="2831" max="2831" width="4.5703125" customWidth="1"/>
    <col min="2832" max="2832" width="2.42578125" customWidth="1"/>
    <col min="2833" max="2833" width="4.5703125" customWidth="1"/>
    <col min="2834" max="2834" width="29.5703125" bestFit="1" customWidth="1"/>
    <col min="2835" max="2835" width="4.5703125" customWidth="1"/>
    <col min="3073" max="3073" width="4.5703125" customWidth="1"/>
    <col min="3074" max="3074" width="28.5703125" bestFit="1" customWidth="1"/>
    <col min="3075" max="3075" width="4.5703125" customWidth="1"/>
    <col min="3076" max="3076" width="2.42578125" customWidth="1"/>
    <col min="3077" max="3077" width="4.5703125" customWidth="1"/>
    <col min="3078" max="3078" width="28.5703125" bestFit="1" customWidth="1"/>
    <col min="3079" max="3079" width="4.5703125" customWidth="1"/>
    <col min="3080" max="3080" width="2.42578125" customWidth="1"/>
    <col min="3081" max="3081" width="7.5703125" customWidth="1"/>
    <col min="3082" max="3082" width="28.5703125" bestFit="1" customWidth="1"/>
    <col min="3083" max="3083" width="4.5703125" customWidth="1"/>
    <col min="3084" max="3084" width="2.42578125" customWidth="1"/>
    <col min="3085" max="3085" width="4.5703125" customWidth="1"/>
    <col min="3086" max="3086" width="29.5703125" bestFit="1" customWidth="1"/>
    <col min="3087" max="3087" width="4.5703125" customWidth="1"/>
    <col min="3088" max="3088" width="2.42578125" customWidth="1"/>
    <col min="3089" max="3089" width="4.5703125" customWidth="1"/>
    <col min="3090" max="3090" width="29.5703125" bestFit="1" customWidth="1"/>
    <col min="3091" max="3091" width="4.5703125" customWidth="1"/>
    <col min="3329" max="3329" width="4.5703125" customWidth="1"/>
    <col min="3330" max="3330" width="28.5703125" bestFit="1" customWidth="1"/>
    <col min="3331" max="3331" width="4.5703125" customWidth="1"/>
    <col min="3332" max="3332" width="2.42578125" customWidth="1"/>
    <col min="3333" max="3333" width="4.5703125" customWidth="1"/>
    <col min="3334" max="3334" width="28.5703125" bestFit="1" customWidth="1"/>
    <col min="3335" max="3335" width="4.5703125" customWidth="1"/>
    <col min="3336" max="3336" width="2.42578125" customWidth="1"/>
    <col min="3337" max="3337" width="7.5703125" customWidth="1"/>
    <col min="3338" max="3338" width="28.5703125" bestFit="1" customWidth="1"/>
    <col min="3339" max="3339" width="4.5703125" customWidth="1"/>
    <col min="3340" max="3340" width="2.42578125" customWidth="1"/>
    <col min="3341" max="3341" width="4.5703125" customWidth="1"/>
    <col min="3342" max="3342" width="29.5703125" bestFit="1" customWidth="1"/>
    <col min="3343" max="3343" width="4.5703125" customWidth="1"/>
    <col min="3344" max="3344" width="2.42578125" customWidth="1"/>
    <col min="3345" max="3345" width="4.5703125" customWidth="1"/>
    <col min="3346" max="3346" width="29.5703125" bestFit="1" customWidth="1"/>
    <col min="3347" max="3347" width="4.5703125" customWidth="1"/>
    <col min="3585" max="3585" width="4.5703125" customWidth="1"/>
    <col min="3586" max="3586" width="28.5703125" bestFit="1" customWidth="1"/>
    <col min="3587" max="3587" width="4.5703125" customWidth="1"/>
    <col min="3588" max="3588" width="2.42578125" customWidth="1"/>
    <col min="3589" max="3589" width="4.5703125" customWidth="1"/>
    <col min="3590" max="3590" width="28.5703125" bestFit="1" customWidth="1"/>
    <col min="3591" max="3591" width="4.5703125" customWidth="1"/>
    <col min="3592" max="3592" width="2.42578125" customWidth="1"/>
    <col min="3593" max="3593" width="7.5703125" customWidth="1"/>
    <col min="3594" max="3594" width="28.5703125" bestFit="1" customWidth="1"/>
    <col min="3595" max="3595" width="4.5703125" customWidth="1"/>
    <col min="3596" max="3596" width="2.42578125" customWidth="1"/>
    <col min="3597" max="3597" width="4.5703125" customWidth="1"/>
    <col min="3598" max="3598" width="29.5703125" bestFit="1" customWidth="1"/>
    <col min="3599" max="3599" width="4.5703125" customWidth="1"/>
    <col min="3600" max="3600" width="2.42578125" customWidth="1"/>
    <col min="3601" max="3601" width="4.5703125" customWidth="1"/>
    <col min="3602" max="3602" width="29.5703125" bestFit="1" customWidth="1"/>
    <col min="3603" max="3603" width="4.5703125" customWidth="1"/>
    <col min="3841" max="3841" width="4.5703125" customWidth="1"/>
    <col min="3842" max="3842" width="28.5703125" bestFit="1" customWidth="1"/>
    <col min="3843" max="3843" width="4.5703125" customWidth="1"/>
    <col min="3844" max="3844" width="2.42578125" customWidth="1"/>
    <col min="3845" max="3845" width="4.5703125" customWidth="1"/>
    <col min="3846" max="3846" width="28.5703125" bestFit="1" customWidth="1"/>
    <col min="3847" max="3847" width="4.5703125" customWidth="1"/>
    <col min="3848" max="3848" width="2.42578125" customWidth="1"/>
    <col min="3849" max="3849" width="7.5703125" customWidth="1"/>
    <col min="3850" max="3850" width="28.5703125" bestFit="1" customWidth="1"/>
    <col min="3851" max="3851" width="4.5703125" customWidth="1"/>
    <col min="3852" max="3852" width="2.42578125" customWidth="1"/>
    <col min="3853" max="3853" width="4.5703125" customWidth="1"/>
    <col min="3854" max="3854" width="29.5703125" bestFit="1" customWidth="1"/>
    <col min="3855" max="3855" width="4.5703125" customWidth="1"/>
    <col min="3856" max="3856" width="2.42578125" customWidth="1"/>
    <col min="3857" max="3857" width="4.5703125" customWidth="1"/>
    <col min="3858" max="3858" width="29.5703125" bestFit="1" customWidth="1"/>
    <col min="3859" max="3859" width="4.5703125" customWidth="1"/>
    <col min="4097" max="4097" width="4.5703125" customWidth="1"/>
    <col min="4098" max="4098" width="28.5703125" bestFit="1" customWidth="1"/>
    <col min="4099" max="4099" width="4.5703125" customWidth="1"/>
    <col min="4100" max="4100" width="2.42578125" customWidth="1"/>
    <col min="4101" max="4101" width="4.5703125" customWidth="1"/>
    <col min="4102" max="4102" width="28.5703125" bestFit="1" customWidth="1"/>
    <col min="4103" max="4103" width="4.5703125" customWidth="1"/>
    <col min="4104" max="4104" width="2.42578125" customWidth="1"/>
    <col min="4105" max="4105" width="7.5703125" customWidth="1"/>
    <col min="4106" max="4106" width="28.5703125" bestFit="1" customWidth="1"/>
    <col min="4107" max="4107" width="4.5703125" customWidth="1"/>
    <col min="4108" max="4108" width="2.42578125" customWidth="1"/>
    <col min="4109" max="4109" width="4.5703125" customWidth="1"/>
    <col min="4110" max="4110" width="29.5703125" bestFit="1" customWidth="1"/>
    <col min="4111" max="4111" width="4.5703125" customWidth="1"/>
    <col min="4112" max="4112" width="2.42578125" customWidth="1"/>
    <col min="4113" max="4113" width="4.5703125" customWidth="1"/>
    <col min="4114" max="4114" width="29.5703125" bestFit="1" customWidth="1"/>
    <col min="4115" max="4115" width="4.5703125" customWidth="1"/>
    <col min="4353" max="4353" width="4.5703125" customWidth="1"/>
    <col min="4354" max="4354" width="28.5703125" bestFit="1" customWidth="1"/>
    <col min="4355" max="4355" width="4.5703125" customWidth="1"/>
    <col min="4356" max="4356" width="2.42578125" customWidth="1"/>
    <col min="4357" max="4357" width="4.5703125" customWidth="1"/>
    <col min="4358" max="4358" width="28.5703125" bestFit="1" customWidth="1"/>
    <col min="4359" max="4359" width="4.5703125" customWidth="1"/>
    <col min="4360" max="4360" width="2.42578125" customWidth="1"/>
    <col min="4361" max="4361" width="7.5703125" customWidth="1"/>
    <col min="4362" max="4362" width="28.5703125" bestFit="1" customWidth="1"/>
    <col min="4363" max="4363" width="4.5703125" customWidth="1"/>
    <col min="4364" max="4364" width="2.42578125" customWidth="1"/>
    <col min="4365" max="4365" width="4.5703125" customWidth="1"/>
    <col min="4366" max="4366" width="29.5703125" bestFit="1" customWidth="1"/>
    <col min="4367" max="4367" width="4.5703125" customWidth="1"/>
    <col min="4368" max="4368" width="2.42578125" customWidth="1"/>
    <col min="4369" max="4369" width="4.5703125" customWidth="1"/>
    <col min="4370" max="4370" width="29.5703125" bestFit="1" customWidth="1"/>
    <col min="4371" max="4371" width="4.5703125" customWidth="1"/>
    <col min="4609" max="4609" width="4.5703125" customWidth="1"/>
    <col min="4610" max="4610" width="28.5703125" bestFit="1" customWidth="1"/>
    <col min="4611" max="4611" width="4.5703125" customWidth="1"/>
    <col min="4612" max="4612" width="2.42578125" customWidth="1"/>
    <col min="4613" max="4613" width="4.5703125" customWidth="1"/>
    <col min="4614" max="4614" width="28.5703125" bestFit="1" customWidth="1"/>
    <col min="4615" max="4615" width="4.5703125" customWidth="1"/>
    <col min="4616" max="4616" width="2.42578125" customWidth="1"/>
    <col min="4617" max="4617" width="7.5703125" customWidth="1"/>
    <col min="4618" max="4618" width="28.5703125" bestFit="1" customWidth="1"/>
    <col min="4619" max="4619" width="4.5703125" customWidth="1"/>
    <col min="4620" max="4620" width="2.42578125" customWidth="1"/>
    <col min="4621" max="4621" width="4.5703125" customWidth="1"/>
    <col min="4622" max="4622" width="29.5703125" bestFit="1" customWidth="1"/>
    <col min="4623" max="4623" width="4.5703125" customWidth="1"/>
    <col min="4624" max="4624" width="2.42578125" customWidth="1"/>
    <col min="4625" max="4625" width="4.5703125" customWidth="1"/>
    <col min="4626" max="4626" width="29.5703125" bestFit="1" customWidth="1"/>
    <col min="4627" max="4627" width="4.5703125" customWidth="1"/>
    <col min="4865" max="4865" width="4.5703125" customWidth="1"/>
    <col min="4866" max="4866" width="28.5703125" bestFit="1" customWidth="1"/>
    <col min="4867" max="4867" width="4.5703125" customWidth="1"/>
    <col min="4868" max="4868" width="2.42578125" customWidth="1"/>
    <col min="4869" max="4869" width="4.5703125" customWidth="1"/>
    <col min="4870" max="4870" width="28.5703125" bestFit="1" customWidth="1"/>
    <col min="4871" max="4871" width="4.5703125" customWidth="1"/>
    <col min="4872" max="4872" width="2.42578125" customWidth="1"/>
    <col min="4873" max="4873" width="7.5703125" customWidth="1"/>
    <col min="4874" max="4874" width="28.5703125" bestFit="1" customWidth="1"/>
    <col min="4875" max="4875" width="4.5703125" customWidth="1"/>
    <col min="4876" max="4876" width="2.42578125" customWidth="1"/>
    <col min="4877" max="4877" width="4.5703125" customWidth="1"/>
    <col min="4878" max="4878" width="29.5703125" bestFit="1" customWidth="1"/>
    <col min="4879" max="4879" width="4.5703125" customWidth="1"/>
    <col min="4880" max="4880" width="2.42578125" customWidth="1"/>
    <col min="4881" max="4881" width="4.5703125" customWidth="1"/>
    <col min="4882" max="4882" width="29.5703125" bestFit="1" customWidth="1"/>
    <col min="4883" max="4883" width="4.5703125" customWidth="1"/>
    <col min="5121" max="5121" width="4.5703125" customWidth="1"/>
    <col min="5122" max="5122" width="28.5703125" bestFit="1" customWidth="1"/>
    <col min="5123" max="5123" width="4.5703125" customWidth="1"/>
    <col min="5124" max="5124" width="2.42578125" customWidth="1"/>
    <col min="5125" max="5125" width="4.5703125" customWidth="1"/>
    <col min="5126" max="5126" width="28.5703125" bestFit="1" customWidth="1"/>
    <col min="5127" max="5127" width="4.5703125" customWidth="1"/>
    <col min="5128" max="5128" width="2.42578125" customWidth="1"/>
    <col min="5129" max="5129" width="7.5703125" customWidth="1"/>
    <col min="5130" max="5130" width="28.5703125" bestFit="1" customWidth="1"/>
    <col min="5131" max="5131" width="4.5703125" customWidth="1"/>
    <col min="5132" max="5132" width="2.42578125" customWidth="1"/>
    <col min="5133" max="5133" width="4.5703125" customWidth="1"/>
    <col min="5134" max="5134" width="29.5703125" bestFit="1" customWidth="1"/>
    <col min="5135" max="5135" width="4.5703125" customWidth="1"/>
    <col min="5136" max="5136" width="2.42578125" customWidth="1"/>
    <col min="5137" max="5137" width="4.5703125" customWidth="1"/>
    <col min="5138" max="5138" width="29.5703125" bestFit="1" customWidth="1"/>
    <col min="5139" max="5139" width="4.5703125" customWidth="1"/>
    <col min="5377" max="5377" width="4.5703125" customWidth="1"/>
    <col min="5378" max="5378" width="28.5703125" bestFit="1" customWidth="1"/>
    <col min="5379" max="5379" width="4.5703125" customWidth="1"/>
    <col min="5380" max="5380" width="2.42578125" customWidth="1"/>
    <col min="5381" max="5381" width="4.5703125" customWidth="1"/>
    <col min="5382" max="5382" width="28.5703125" bestFit="1" customWidth="1"/>
    <col min="5383" max="5383" width="4.5703125" customWidth="1"/>
    <col min="5384" max="5384" width="2.42578125" customWidth="1"/>
    <col min="5385" max="5385" width="7.5703125" customWidth="1"/>
    <col min="5386" max="5386" width="28.5703125" bestFit="1" customWidth="1"/>
    <col min="5387" max="5387" width="4.5703125" customWidth="1"/>
    <col min="5388" max="5388" width="2.42578125" customWidth="1"/>
    <col min="5389" max="5389" width="4.5703125" customWidth="1"/>
    <col min="5390" max="5390" width="29.5703125" bestFit="1" customWidth="1"/>
    <col min="5391" max="5391" width="4.5703125" customWidth="1"/>
    <col min="5392" max="5392" width="2.42578125" customWidth="1"/>
    <col min="5393" max="5393" width="4.5703125" customWidth="1"/>
    <col min="5394" max="5394" width="29.5703125" bestFit="1" customWidth="1"/>
    <col min="5395" max="5395" width="4.5703125" customWidth="1"/>
    <col min="5633" max="5633" width="4.5703125" customWidth="1"/>
    <col min="5634" max="5634" width="28.5703125" bestFit="1" customWidth="1"/>
    <col min="5635" max="5635" width="4.5703125" customWidth="1"/>
    <col min="5636" max="5636" width="2.42578125" customWidth="1"/>
    <col min="5637" max="5637" width="4.5703125" customWidth="1"/>
    <col min="5638" max="5638" width="28.5703125" bestFit="1" customWidth="1"/>
    <col min="5639" max="5639" width="4.5703125" customWidth="1"/>
    <col min="5640" max="5640" width="2.42578125" customWidth="1"/>
    <col min="5641" max="5641" width="7.5703125" customWidth="1"/>
    <col min="5642" max="5642" width="28.5703125" bestFit="1" customWidth="1"/>
    <col min="5643" max="5643" width="4.5703125" customWidth="1"/>
    <col min="5644" max="5644" width="2.42578125" customWidth="1"/>
    <col min="5645" max="5645" width="4.5703125" customWidth="1"/>
    <col min="5646" max="5646" width="29.5703125" bestFit="1" customWidth="1"/>
    <col min="5647" max="5647" width="4.5703125" customWidth="1"/>
    <col min="5648" max="5648" width="2.42578125" customWidth="1"/>
    <col min="5649" max="5649" width="4.5703125" customWidth="1"/>
    <col min="5650" max="5650" width="29.5703125" bestFit="1" customWidth="1"/>
    <col min="5651" max="5651" width="4.5703125" customWidth="1"/>
    <col min="5889" max="5889" width="4.5703125" customWidth="1"/>
    <col min="5890" max="5890" width="28.5703125" bestFit="1" customWidth="1"/>
    <col min="5891" max="5891" width="4.5703125" customWidth="1"/>
    <col min="5892" max="5892" width="2.42578125" customWidth="1"/>
    <col min="5893" max="5893" width="4.5703125" customWidth="1"/>
    <col min="5894" max="5894" width="28.5703125" bestFit="1" customWidth="1"/>
    <col min="5895" max="5895" width="4.5703125" customWidth="1"/>
    <col min="5896" max="5896" width="2.42578125" customWidth="1"/>
    <col min="5897" max="5897" width="7.5703125" customWidth="1"/>
    <col min="5898" max="5898" width="28.5703125" bestFit="1" customWidth="1"/>
    <col min="5899" max="5899" width="4.5703125" customWidth="1"/>
    <col min="5900" max="5900" width="2.42578125" customWidth="1"/>
    <col min="5901" max="5901" width="4.5703125" customWidth="1"/>
    <col min="5902" max="5902" width="29.5703125" bestFit="1" customWidth="1"/>
    <col min="5903" max="5903" width="4.5703125" customWidth="1"/>
    <col min="5904" max="5904" width="2.42578125" customWidth="1"/>
    <col min="5905" max="5905" width="4.5703125" customWidth="1"/>
    <col min="5906" max="5906" width="29.5703125" bestFit="1" customWidth="1"/>
    <col min="5907" max="5907" width="4.5703125" customWidth="1"/>
    <col min="6145" max="6145" width="4.5703125" customWidth="1"/>
    <col min="6146" max="6146" width="28.5703125" bestFit="1" customWidth="1"/>
    <col min="6147" max="6147" width="4.5703125" customWidth="1"/>
    <col min="6148" max="6148" width="2.42578125" customWidth="1"/>
    <col min="6149" max="6149" width="4.5703125" customWidth="1"/>
    <col min="6150" max="6150" width="28.5703125" bestFit="1" customWidth="1"/>
    <col min="6151" max="6151" width="4.5703125" customWidth="1"/>
    <col min="6152" max="6152" width="2.42578125" customWidth="1"/>
    <col min="6153" max="6153" width="7.5703125" customWidth="1"/>
    <col min="6154" max="6154" width="28.5703125" bestFit="1" customWidth="1"/>
    <col min="6155" max="6155" width="4.5703125" customWidth="1"/>
    <col min="6156" max="6156" width="2.42578125" customWidth="1"/>
    <col min="6157" max="6157" width="4.5703125" customWidth="1"/>
    <col min="6158" max="6158" width="29.5703125" bestFit="1" customWidth="1"/>
    <col min="6159" max="6159" width="4.5703125" customWidth="1"/>
    <col min="6160" max="6160" width="2.42578125" customWidth="1"/>
    <col min="6161" max="6161" width="4.5703125" customWidth="1"/>
    <col min="6162" max="6162" width="29.5703125" bestFit="1" customWidth="1"/>
    <col min="6163" max="6163" width="4.5703125" customWidth="1"/>
    <col min="6401" max="6401" width="4.5703125" customWidth="1"/>
    <col min="6402" max="6402" width="28.5703125" bestFit="1" customWidth="1"/>
    <col min="6403" max="6403" width="4.5703125" customWidth="1"/>
    <col min="6404" max="6404" width="2.42578125" customWidth="1"/>
    <col min="6405" max="6405" width="4.5703125" customWidth="1"/>
    <col min="6406" max="6406" width="28.5703125" bestFit="1" customWidth="1"/>
    <col min="6407" max="6407" width="4.5703125" customWidth="1"/>
    <col min="6408" max="6408" width="2.42578125" customWidth="1"/>
    <col min="6409" max="6409" width="7.5703125" customWidth="1"/>
    <col min="6410" max="6410" width="28.5703125" bestFit="1" customWidth="1"/>
    <col min="6411" max="6411" width="4.5703125" customWidth="1"/>
    <col min="6412" max="6412" width="2.42578125" customWidth="1"/>
    <col min="6413" max="6413" width="4.5703125" customWidth="1"/>
    <col min="6414" max="6414" width="29.5703125" bestFit="1" customWidth="1"/>
    <col min="6415" max="6415" width="4.5703125" customWidth="1"/>
    <col min="6416" max="6416" width="2.42578125" customWidth="1"/>
    <col min="6417" max="6417" width="4.5703125" customWidth="1"/>
    <col min="6418" max="6418" width="29.5703125" bestFit="1" customWidth="1"/>
    <col min="6419" max="6419" width="4.5703125" customWidth="1"/>
    <col min="6657" max="6657" width="4.5703125" customWidth="1"/>
    <col min="6658" max="6658" width="28.5703125" bestFit="1" customWidth="1"/>
    <col min="6659" max="6659" width="4.5703125" customWidth="1"/>
    <col min="6660" max="6660" width="2.42578125" customWidth="1"/>
    <col min="6661" max="6661" width="4.5703125" customWidth="1"/>
    <col min="6662" max="6662" width="28.5703125" bestFit="1" customWidth="1"/>
    <col min="6663" max="6663" width="4.5703125" customWidth="1"/>
    <col min="6664" max="6664" width="2.42578125" customWidth="1"/>
    <col min="6665" max="6665" width="7.5703125" customWidth="1"/>
    <col min="6666" max="6666" width="28.5703125" bestFit="1" customWidth="1"/>
    <col min="6667" max="6667" width="4.5703125" customWidth="1"/>
    <col min="6668" max="6668" width="2.42578125" customWidth="1"/>
    <col min="6669" max="6669" width="4.5703125" customWidth="1"/>
    <col min="6670" max="6670" width="29.5703125" bestFit="1" customWidth="1"/>
    <col min="6671" max="6671" width="4.5703125" customWidth="1"/>
    <col min="6672" max="6672" width="2.42578125" customWidth="1"/>
    <col min="6673" max="6673" width="4.5703125" customWidth="1"/>
    <col min="6674" max="6674" width="29.5703125" bestFit="1" customWidth="1"/>
    <col min="6675" max="6675" width="4.5703125" customWidth="1"/>
    <col min="6913" max="6913" width="4.5703125" customWidth="1"/>
    <col min="6914" max="6914" width="28.5703125" bestFit="1" customWidth="1"/>
    <col min="6915" max="6915" width="4.5703125" customWidth="1"/>
    <col min="6916" max="6916" width="2.42578125" customWidth="1"/>
    <col min="6917" max="6917" width="4.5703125" customWidth="1"/>
    <col min="6918" max="6918" width="28.5703125" bestFit="1" customWidth="1"/>
    <col min="6919" max="6919" width="4.5703125" customWidth="1"/>
    <col min="6920" max="6920" width="2.42578125" customWidth="1"/>
    <col min="6921" max="6921" width="7.5703125" customWidth="1"/>
    <col min="6922" max="6922" width="28.5703125" bestFit="1" customWidth="1"/>
    <col min="6923" max="6923" width="4.5703125" customWidth="1"/>
    <col min="6924" max="6924" width="2.42578125" customWidth="1"/>
    <col min="6925" max="6925" width="4.5703125" customWidth="1"/>
    <col min="6926" max="6926" width="29.5703125" bestFit="1" customWidth="1"/>
    <col min="6927" max="6927" width="4.5703125" customWidth="1"/>
    <col min="6928" max="6928" width="2.42578125" customWidth="1"/>
    <col min="6929" max="6929" width="4.5703125" customWidth="1"/>
    <col min="6930" max="6930" width="29.5703125" bestFit="1" customWidth="1"/>
    <col min="6931" max="6931" width="4.5703125" customWidth="1"/>
    <col min="7169" max="7169" width="4.5703125" customWidth="1"/>
    <col min="7170" max="7170" width="28.5703125" bestFit="1" customWidth="1"/>
    <col min="7171" max="7171" width="4.5703125" customWidth="1"/>
    <col min="7172" max="7172" width="2.42578125" customWidth="1"/>
    <col min="7173" max="7173" width="4.5703125" customWidth="1"/>
    <col min="7174" max="7174" width="28.5703125" bestFit="1" customWidth="1"/>
    <col min="7175" max="7175" width="4.5703125" customWidth="1"/>
    <col min="7176" max="7176" width="2.42578125" customWidth="1"/>
    <col min="7177" max="7177" width="7.5703125" customWidth="1"/>
    <col min="7178" max="7178" width="28.5703125" bestFit="1" customWidth="1"/>
    <col min="7179" max="7179" width="4.5703125" customWidth="1"/>
    <col min="7180" max="7180" width="2.42578125" customWidth="1"/>
    <col min="7181" max="7181" width="4.5703125" customWidth="1"/>
    <col min="7182" max="7182" width="29.5703125" bestFit="1" customWidth="1"/>
    <col min="7183" max="7183" width="4.5703125" customWidth="1"/>
    <col min="7184" max="7184" width="2.42578125" customWidth="1"/>
    <col min="7185" max="7185" width="4.5703125" customWidth="1"/>
    <col min="7186" max="7186" width="29.5703125" bestFit="1" customWidth="1"/>
    <col min="7187" max="7187" width="4.5703125" customWidth="1"/>
    <col min="7425" max="7425" width="4.5703125" customWidth="1"/>
    <col min="7426" max="7426" width="28.5703125" bestFit="1" customWidth="1"/>
    <col min="7427" max="7427" width="4.5703125" customWidth="1"/>
    <col min="7428" max="7428" width="2.42578125" customWidth="1"/>
    <col min="7429" max="7429" width="4.5703125" customWidth="1"/>
    <col min="7430" max="7430" width="28.5703125" bestFit="1" customWidth="1"/>
    <col min="7431" max="7431" width="4.5703125" customWidth="1"/>
    <col min="7432" max="7432" width="2.42578125" customWidth="1"/>
    <col min="7433" max="7433" width="7.5703125" customWidth="1"/>
    <col min="7434" max="7434" width="28.5703125" bestFit="1" customWidth="1"/>
    <col min="7435" max="7435" width="4.5703125" customWidth="1"/>
    <col min="7436" max="7436" width="2.42578125" customWidth="1"/>
    <col min="7437" max="7437" width="4.5703125" customWidth="1"/>
    <col min="7438" max="7438" width="29.5703125" bestFit="1" customWidth="1"/>
    <col min="7439" max="7439" width="4.5703125" customWidth="1"/>
    <col min="7440" max="7440" width="2.42578125" customWidth="1"/>
    <col min="7441" max="7441" width="4.5703125" customWidth="1"/>
    <col min="7442" max="7442" width="29.5703125" bestFit="1" customWidth="1"/>
    <col min="7443" max="7443" width="4.5703125" customWidth="1"/>
    <col min="7681" max="7681" width="4.5703125" customWidth="1"/>
    <col min="7682" max="7682" width="28.5703125" bestFit="1" customWidth="1"/>
    <col min="7683" max="7683" width="4.5703125" customWidth="1"/>
    <col min="7684" max="7684" width="2.42578125" customWidth="1"/>
    <col min="7685" max="7685" width="4.5703125" customWidth="1"/>
    <col min="7686" max="7686" width="28.5703125" bestFit="1" customWidth="1"/>
    <col min="7687" max="7687" width="4.5703125" customWidth="1"/>
    <col min="7688" max="7688" width="2.42578125" customWidth="1"/>
    <col min="7689" max="7689" width="7.5703125" customWidth="1"/>
    <col min="7690" max="7690" width="28.5703125" bestFit="1" customWidth="1"/>
    <col min="7691" max="7691" width="4.5703125" customWidth="1"/>
    <col min="7692" max="7692" width="2.42578125" customWidth="1"/>
    <col min="7693" max="7693" width="4.5703125" customWidth="1"/>
    <col min="7694" max="7694" width="29.5703125" bestFit="1" customWidth="1"/>
    <col min="7695" max="7695" width="4.5703125" customWidth="1"/>
    <col min="7696" max="7696" width="2.42578125" customWidth="1"/>
    <col min="7697" max="7697" width="4.5703125" customWidth="1"/>
    <col min="7698" max="7698" width="29.5703125" bestFit="1" customWidth="1"/>
    <col min="7699" max="7699" width="4.5703125" customWidth="1"/>
    <col min="7937" max="7937" width="4.5703125" customWidth="1"/>
    <col min="7938" max="7938" width="28.5703125" bestFit="1" customWidth="1"/>
    <col min="7939" max="7939" width="4.5703125" customWidth="1"/>
    <col min="7940" max="7940" width="2.42578125" customWidth="1"/>
    <col min="7941" max="7941" width="4.5703125" customWidth="1"/>
    <col min="7942" max="7942" width="28.5703125" bestFit="1" customWidth="1"/>
    <col min="7943" max="7943" width="4.5703125" customWidth="1"/>
    <col min="7944" max="7944" width="2.42578125" customWidth="1"/>
    <col min="7945" max="7945" width="7.5703125" customWidth="1"/>
    <col min="7946" max="7946" width="28.5703125" bestFit="1" customWidth="1"/>
    <col min="7947" max="7947" width="4.5703125" customWidth="1"/>
    <col min="7948" max="7948" width="2.42578125" customWidth="1"/>
    <col min="7949" max="7949" width="4.5703125" customWidth="1"/>
    <col min="7950" max="7950" width="29.5703125" bestFit="1" customWidth="1"/>
    <col min="7951" max="7951" width="4.5703125" customWidth="1"/>
    <col min="7952" max="7952" width="2.42578125" customWidth="1"/>
    <col min="7953" max="7953" width="4.5703125" customWidth="1"/>
    <col min="7954" max="7954" width="29.5703125" bestFit="1" customWidth="1"/>
    <col min="7955" max="7955" width="4.5703125" customWidth="1"/>
    <col min="8193" max="8193" width="4.5703125" customWidth="1"/>
    <col min="8194" max="8194" width="28.5703125" bestFit="1" customWidth="1"/>
    <col min="8195" max="8195" width="4.5703125" customWidth="1"/>
    <col min="8196" max="8196" width="2.42578125" customWidth="1"/>
    <col min="8197" max="8197" width="4.5703125" customWidth="1"/>
    <col min="8198" max="8198" width="28.5703125" bestFit="1" customWidth="1"/>
    <col min="8199" max="8199" width="4.5703125" customWidth="1"/>
    <col min="8200" max="8200" width="2.42578125" customWidth="1"/>
    <col min="8201" max="8201" width="7.5703125" customWidth="1"/>
    <col min="8202" max="8202" width="28.5703125" bestFit="1" customWidth="1"/>
    <col min="8203" max="8203" width="4.5703125" customWidth="1"/>
    <col min="8204" max="8204" width="2.42578125" customWidth="1"/>
    <col min="8205" max="8205" width="4.5703125" customWidth="1"/>
    <col min="8206" max="8206" width="29.5703125" bestFit="1" customWidth="1"/>
    <col min="8207" max="8207" width="4.5703125" customWidth="1"/>
    <col min="8208" max="8208" width="2.42578125" customWidth="1"/>
    <col min="8209" max="8209" width="4.5703125" customWidth="1"/>
    <col min="8210" max="8210" width="29.5703125" bestFit="1" customWidth="1"/>
    <col min="8211" max="8211" width="4.5703125" customWidth="1"/>
    <col min="8449" max="8449" width="4.5703125" customWidth="1"/>
    <col min="8450" max="8450" width="28.5703125" bestFit="1" customWidth="1"/>
    <col min="8451" max="8451" width="4.5703125" customWidth="1"/>
    <col min="8452" max="8452" width="2.42578125" customWidth="1"/>
    <col min="8453" max="8453" width="4.5703125" customWidth="1"/>
    <col min="8454" max="8454" width="28.5703125" bestFit="1" customWidth="1"/>
    <col min="8455" max="8455" width="4.5703125" customWidth="1"/>
    <col min="8456" max="8456" width="2.42578125" customWidth="1"/>
    <col min="8457" max="8457" width="7.5703125" customWidth="1"/>
    <col min="8458" max="8458" width="28.5703125" bestFit="1" customWidth="1"/>
    <col min="8459" max="8459" width="4.5703125" customWidth="1"/>
    <col min="8460" max="8460" width="2.42578125" customWidth="1"/>
    <col min="8461" max="8461" width="4.5703125" customWidth="1"/>
    <col min="8462" max="8462" width="29.5703125" bestFit="1" customWidth="1"/>
    <col min="8463" max="8463" width="4.5703125" customWidth="1"/>
    <col min="8464" max="8464" width="2.42578125" customWidth="1"/>
    <col min="8465" max="8465" width="4.5703125" customWidth="1"/>
    <col min="8466" max="8466" width="29.5703125" bestFit="1" customWidth="1"/>
    <col min="8467" max="8467" width="4.5703125" customWidth="1"/>
    <col min="8705" max="8705" width="4.5703125" customWidth="1"/>
    <col min="8706" max="8706" width="28.5703125" bestFit="1" customWidth="1"/>
    <col min="8707" max="8707" width="4.5703125" customWidth="1"/>
    <col min="8708" max="8708" width="2.42578125" customWidth="1"/>
    <col min="8709" max="8709" width="4.5703125" customWidth="1"/>
    <col min="8710" max="8710" width="28.5703125" bestFit="1" customWidth="1"/>
    <col min="8711" max="8711" width="4.5703125" customWidth="1"/>
    <col min="8712" max="8712" width="2.42578125" customWidth="1"/>
    <col min="8713" max="8713" width="7.5703125" customWidth="1"/>
    <col min="8714" max="8714" width="28.5703125" bestFit="1" customWidth="1"/>
    <col min="8715" max="8715" width="4.5703125" customWidth="1"/>
    <col min="8716" max="8716" width="2.42578125" customWidth="1"/>
    <col min="8717" max="8717" width="4.5703125" customWidth="1"/>
    <col min="8718" max="8718" width="29.5703125" bestFit="1" customWidth="1"/>
    <col min="8719" max="8719" width="4.5703125" customWidth="1"/>
    <col min="8720" max="8720" width="2.42578125" customWidth="1"/>
    <col min="8721" max="8721" width="4.5703125" customWidth="1"/>
    <col min="8722" max="8722" width="29.5703125" bestFit="1" customWidth="1"/>
    <col min="8723" max="8723" width="4.5703125" customWidth="1"/>
    <col min="8961" max="8961" width="4.5703125" customWidth="1"/>
    <col min="8962" max="8962" width="28.5703125" bestFit="1" customWidth="1"/>
    <col min="8963" max="8963" width="4.5703125" customWidth="1"/>
    <col min="8964" max="8964" width="2.42578125" customWidth="1"/>
    <col min="8965" max="8965" width="4.5703125" customWidth="1"/>
    <col min="8966" max="8966" width="28.5703125" bestFit="1" customWidth="1"/>
    <col min="8967" max="8967" width="4.5703125" customWidth="1"/>
    <col min="8968" max="8968" width="2.42578125" customWidth="1"/>
    <col min="8969" max="8969" width="7.5703125" customWidth="1"/>
    <col min="8970" max="8970" width="28.5703125" bestFit="1" customWidth="1"/>
    <col min="8971" max="8971" width="4.5703125" customWidth="1"/>
    <col min="8972" max="8972" width="2.42578125" customWidth="1"/>
    <col min="8973" max="8973" width="4.5703125" customWidth="1"/>
    <col min="8974" max="8974" width="29.5703125" bestFit="1" customWidth="1"/>
    <col min="8975" max="8975" width="4.5703125" customWidth="1"/>
    <col min="8976" max="8976" width="2.42578125" customWidth="1"/>
    <col min="8977" max="8977" width="4.5703125" customWidth="1"/>
    <col min="8978" max="8978" width="29.5703125" bestFit="1" customWidth="1"/>
    <col min="8979" max="8979" width="4.5703125" customWidth="1"/>
    <col min="9217" max="9217" width="4.5703125" customWidth="1"/>
    <col min="9218" max="9218" width="28.5703125" bestFit="1" customWidth="1"/>
    <col min="9219" max="9219" width="4.5703125" customWidth="1"/>
    <col min="9220" max="9220" width="2.42578125" customWidth="1"/>
    <col min="9221" max="9221" width="4.5703125" customWidth="1"/>
    <col min="9222" max="9222" width="28.5703125" bestFit="1" customWidth="1"/>
    <col min="9223" max="9223" width="4.5703125" customWidth="1"/>
    <col min="9224" max="9224" width="2.42578125" customWidth="1"/>
    <col min="9225" max="9225" width="7.5703125" customWidth="1"/>
    <col min="9226" max="9226" width="28.5703125" bestFit="1" customWidth="1"/>
    <col min="9227" max="9227" width="4.5703125" customWidth="1"/>
    <col min="9228" max="9228" width="2.42578125" customWidth="1"/>
    <col min="9229" max="9229" width="4.5703125" customWidth="1"/>
    <col min="9230" max="9230" width="29.5703125" bestFit="1" customWidth="1"/>
    <col min="9231" max="9231" width="4.5703125" customWidth="1"/>
    <col min="9232" max="9232" width="2.42578125" customWidth="1"/>
    <col min="9233" max="9233" width="4.5703125" customWidth="1"/>
    <col min="9234" max="9234" width="29.5703125" bestFit="1" customWidth="1"/>
    <col min="9235" max="9235" width="4.5703125" customWidth="1"/>
    <col min="9473" max="9473" width="4.5703125" customWidth="1"/>
    <col min="9474" max="9474" width="28.5703125" bestFit="1" customWidth="1"/>
    <col min="9475" max="9475" width="4.5703125" customWidth="1"/>
    <col min="9476" max="9476" width="2.42578125" customWidth="1"/>
    <col min="9477" max="9477" width="4.5703125" customWidth="1"/>
    <col min="9478" max="9478" width="28.5703125" bestFit="1" customWidth="1"/>
    <col min="9479" max="9479" width="4.5703125" customWidth="1"/>
    <col min="9480" max="9480" width="2.42578125" customWidth="1"/>
    <col min="9481" max="9481" width="7.5703125" customWidth="1"/>
    <col min="9482" max="9482" width="28.5703125" bestFit="1" customWidth="1"/>
    <col min="9483" max="9483" width="4.5703125" customWidth="1"/>
    <col min="9484" max="9484" width="2.42578125" customWidth="1"/>
    <col min="9485" max="9485" width="4.5703125" customWidth="1"/>
    <col min="9486" max="9486" width="29.5703125" bestFit="1" customWidth="1"/>
    <col min="9487" max="9487" width="4.5703125" customWidth="1"/>
    <col min="9488" max="9488" width="2.42578125" customWidth="1"/>
    <col min="9489" max="9489" width="4.5703125" customWidth="1"/>
    <col min="9490" max="9490" width="29.5703125" bestFit="1" customWidth="1"/>
    <col min="9491" max="9491" width="4.5703125" customWidth="1"/>
    <col min="9729" max="9729" width="4.5703125" customWidth="1"/>
    <col min="9730" max="9730" width="28.5703125" bestFit="1" customWidth="1"/>
    <col min="9731" max="9731" width="4.5703125" customWidth="1"/>
    <col min="9732" max="9732" width="2.42578125" customWidth="1"/>
    <col min="9733" max="9733" width="4.5703125" customWidth="1"/>
    <col min="9734" max="9734" width="28.5703125" bestFit="1" customWidth="1"/>
    <col min="9735" max="9735" width="4.5703125" customWidth="1"/>
    <col min="9736" max="9736" width="2.42578125" customWidth="1"/>
    <col min="9737" max="9737" width="7.5703125" customWidth="1"/>
    <col min="9738" max="9738" width="28.5703125" bestFit="1" customWidth="1"/>
    <col min="9739" max="9739" width="4.5703125" customWidth="1"/>
    <col min="9740" max="9740" width="2.42578125" customWidth="1"/>
    <col min="9741" max="9741" width="4.5703125" customWidth="1"/>
    <col min="9742" max="9742" width="29.5703125" bestFit="1" customWidth="1"/>
    <col min="9743" max="9743" width="4.5703125" customWidth="1"/>
    <col min="9744" max="9744" width="2.42578125" customWidth="1"/>
    <col min="9745" max="9745" width="4.5703125" customWidth="1"/>
    <col min="9746" max="9746" width="29.5703125" bestFit="1" customWidth="1"/>
    <col min="9747" max="9747" width="4.5703125" customWidth="1"/>
    <col min="9985" max="9985" width="4.5703125" customWidth="1"/>
    <col min="9986" max="9986" width="28.5703125" bestFit="1" customWidth="1"/>
    <col min="9987" max="9987" width="4.5703125" customWidth="1"/>
    <col min="9988" max="9988" width="2.42578125" customWidth="1"/>
    <col min="9989" max="9989" width="4.5703125" customWidth="1"/>
    <col min="9990" max="9990" width="28.5703125" bestFit="1" customWidth="1"/>
    <col min="9991" max="9991" width="4.5703125" customWidth="1"/>
    <col min="9992" max="9992" width="2.42578125" customWidth="1"/>
    <col min="9993" max="9993" width="7.5703125" customWidth="1"/>
    <col min="9994" max="9994" width="28.5703125" bestFit="1" customWidth="1"/>
    <col min="9995" max="9995" width="4.5703125" customWidth="1"/>
    <col min="9996" max="9996" width="2.42578125" customWidth="1"/>
    <col min="9997" max="9997" width="4.5703125" customWidth="1"/>
    <col min="9998" max="9998" width="29.5703125" bestFit="1" customWidth="1"/>
    <col min="9999" max="9999" width="4.5703125" customWidth="1"/>
    <col min="10000" max="10000" width="2.42578125" customWidth="1"/>
    <col min="10001" max="10001" width="4.5703125" customWidth="1"/>
    <col min="10002" max="10002" width="29.5703125" bestFit="1" customWidth="1"/>
    <col min="10003" max="10003" width="4.5703125" customWidth="1"/>
    <col min="10241" max="10241" width="4.5703125" customWidth="1"/>
    <col min="10242" max="10242" width="28.5703125" bestFit="1" customWidth="1"/>
    <col min="10243" max="10243" width="4.5703125" customWidth="1"/>
    <col min="10244" max="10244" width="2.42578125" customWidth="1"/>
    <col min="10245" max="10245" width="4.5703125" customWidth="1"/>
    <col min="10246" max="10246" width="28.5703125" bestFit="1" customWidth="1"/>
    <col min="10247" max="10247" width="4.5703125" customWidth="1"/>
    <col min="10248" max="10248" width="2.42578125" customWidth="1"/>
    <col min="10249" max="10249" width="7.5703125" customWidth="1"/>
    <col min="10250" max="10250" width="28.5703125" bestFit="1" customWidth="1"/>
    <col min="10251" max="10251" width="4.5703125" customWidth="1"/>
    <col min="10252" max="10252" width="2.42578125" customWidth="1"/>
    <col min="10253" max="10253" width="4.5703125" customWidth="1"/>
    <col min="10254" max="10254" width="29.5703125" bestFit="1" customWidth="1"/>
    <col min="10255" max="10255" width="4.5703125" customWidth="1"/>
    <col min="10256" max="10256" width="2.42578125" customWidth="1"/>
    <col min="10257" max="10257" width="4.5703125" customWidth="1"/>
    <col min="10258" max="10258" width="29.5703125" bestFit="1" customWidth="1"/>
    <col min="10259" max="10259" width="4.5703125" customWidth="1"/>
    <col min="10497" max="10497" width="4.5703125" customWidth="1"/>
    <col min="10498" max="10498" width="28.5703125" bestFit="1" customWidth="1"/>
    <col min="10499" max="10499" width="4.5703125" customWidth="1"/>
    <col min="10500" max="10500" width="2.42578125" customWidth="1"/>
    <col min="10501" max="10501" width="4.5703125" customWidth="1"/>
    <col min="10502" max="10502" width="28.5703125" bestFit="1" customWidth="1"/>
    <col min="10503" max="10503" width="4.5703125" customWidth="1"/>
    <col min="10504" max="10504" width="2.42578125" customWidth="1"/>
    <col min="10505" max="10505" width="7.5703125" customWidth="1"/>
    <col min="10506" max="10506" width="28.5703125" bestFit="1" customWidth="1"/>
    <col min="10507" max="10507" width="4.5703125" customWidth="1"/>
    <col min="10508" max="10508" width="2.42578125" customWidth="1"/>
    <col min="10509" max="10509" width="4.5703125" customWidth="1"/>
    <col min="10510" max="10510" width="29.5703125" bestFit="1" customWidth="1"/>
    <col min="10511" max="10511" width="4.5703125" customWidth="1"/>
    <col min="10512" max="10512" width="2.42578125" customWidth="1"/>
    <col min="10513" max="10513" width="4.5703125" customWidth="1"/>
    <col min="10514" max="10514" width="29.5703125" bestFit="1" customWidth="1"/>
    <col min="10515" max="10515" width="4.5703125" customWidth="1"/>
    <col min="10753" max="10753" width="4.5703125" customWidth="1"/>
    <col min="10754" max="10754" width="28.5703125" bestFit="1" customWidth="1"/>
    <col min="10755" max="10755" width="4.5703125" customWidth="1"/>
    <col min="10756" max="10756" width="2.42578125" customWidth="1"/>
    <col min="10757" max="10757" width="4.5703125" customWidth="1"/>
    <col min="10758" max="10758" width="28.5703125" bestFit="1" customWidth="1"/>
    <col min="10759" max="10759" width="4.5703125" customWidth="1"/>
    <col min="10760" max="10760" width="2.42578125" customWidth="1"/>
    <col min="10761" max="10761" width="7.5703125" customWidth="1"/>
    <col min="10762" max="10762" width="28.5703125" bestFit="1" customWidth="1"/>
    <col min="10763" max="10763" width="4.5703125" customWidth="1"/>
    <col min="10764" max="10764" width="2.42578125" customWidth="1"/>
    <col min="10765" max="10765" width="4.5703125" customWidth="1"/>
    <col min="10766" max="10766" width="29.5703125" bestFit="1" customWidth="1"/>
    <col min="10767" max="10767" width="4.5703125" customWidth="1"/>
    <col min="10768" max="10768" width="2.42578125" customWidth="1"/>
    <col min="10769" max="10769" width="4.5703125" customWidth="1"/>
    <col min="10770" max="10770" width="29.5703125" bestFit="1" customWidth="1"/>
    <col min="10771" max="10771" width="4.5703125" customWidth="1"/>
    <col min="11009" max="11009" width="4.5703125" customWidth="1"/>
    <col min="11010" max="11010" width="28.5703125" bestFit="1" customWidth="1"/>
    <col min="11011" max="11011" width="4.5703125" customWidth="1"/>
    <col min="11012" max="11012" width="2.42578125" customWidth="1"/>
    <col min="11013" max="11013" width="4.5703125" customWidth="1"/>
    <col min="11014" max="11014" width="28.5703125" bestFit="1" customWidth="1"/>
    <col min="11015" max="11015" width="4.5703125" customWidth="1"/>
    <col min="11016" max="11016" width="2.42578125" customWidth="1"/>
    <col min="11017" max="11017" width="7.5703125" customWidth="1"/>
    <col min="11018" max="11018" width="28.5703125" bestFit="1" customWidth="1"/>
    <col min="11019" max="11019" width="4.5703125" customWidth="1"/>
    <col min="11020" max="11020" width="2.42578125" customWidth="1"/>
    <col min="11021" max="11021" width="4.5703125" customWidth="1"/>
    <col min="11022" max="11022" width="29.5703125" bestFit="1" customWidth="1"/>
    <col min="11023" max="11023" width="4.5703125" customWidth="1"/>
    <col min="11024" max="11024" width="2.42578125" customWidth="1"/>
    <col min="11025" max="11025" width="4.5703125" customWidth="1"/>
    <col min="11026" max="11026" width="29.5703125" bestFit="1" customWidth="1"/>
    <col min="11027" max="11027" width="4.5703125" customWidth="1"/>
    <col min="11265" max="11265" width="4.5703125" customWidth="1"/>
    <col min="11266" max="11266" width="28.5703125" bestFit="1" customWidth="1"/>
    <col min="11267" max="11267" width="4.5703125" customWidth="1"/>
    <col min="11268" max="11268" width="2.42578125" customWidth="1"/>
    <col min="11269" max="11269" width="4.5703125" customWidth="1"/>
    <col min="11270" max="11270" width="28.5703125" bestFit="1" customWidth="1"/>
    <col min="11271" max="11271" width="4.5703125" customWidth="1"/>
    <col min="11272" max="11272" width="2.42578125" customWidth="1"/>
    <col min="11273" max="11273" width="7.5703125" customWidth="1"/>
    <col min="11274" max="11274" width="28.5703125" bestFit="1" customWidth="1"/>
    <col min="11275" max="11275" width="4.5703125" customWidth="1"/>
    <col min="11276" max="11276" width="2.42578125" customWidth="1"/>
    <col min="11277" max="11277" width="4.5703125" customWidth="1"/>
    <col min="11278" max="11278" width="29.5703125" bestFit="1" customWidth="1"/>
    <col min="11279" max="11279" width="4.5703125" customWidth="1"/>
    <col min="11280" max="11280" width="2.42578125" customWidth="1"/>
    <col min="11281" max="11281" width="4.5703125" customWidth="1"/>
    <col min="11282" max="11282" width="29.5703125" bestFit="1" customWidth="1"/>
    <col min="11283" max="11283" width="4.5703125" customWidth="1"/>
    <col min="11521" max="11521" width="4.5703125" customWidth="1"/>
    <col min="11522" max="11522" width="28.5703125" bestFit="1" customWidth="1"/>
    <col min="11523" max="11523" width="4.5703125" customWidth="1"/>
    <col min="11524" max="11524" width="2.42578125" customWidth="1"/>
    <col min="11525" max="11525" width="4.5703125" customWidth="1"/>
    <col min="11526" max="11526" width="28.5703125" bestFit="1" customWidth="1"/>
    <col min="11527" max="11527" width="4.5703125" customWidth="1"/>
    <col min="11528" max="11528" width="2.42578125" customWidth="1"/>
    <col min="11529" max="11529" width="7.5703125" customWidth="1"/>
    <col min="11530" max="11530" width="28.5703125" bestFit="1" customWidth="1"/>
    <col min="11531" max="11531" width="4.5703125" customWidth="1"/>
    <col min="11532" max="11532" width="2.42578125" customWidth="1"/>
    <col min="11533" max="11533" width="4.5703125" customWidth="1"/>
    <col min="11534" max="11534" width="29.5703125" bestFit="1" customWidth="1"/>
    <col min="11535" max="11535" width="4.5703125" customWidth="1"/>
    <col min="11536" max="11536" width="2.42578125" customWidth="1"/>
    <col min="11537" max="11537" width="4.5703125" customWidth="1"/>
    <col min="11538" max="11538" width="29.5703125" bestFit="1" customWidth="1"/>
    <col min="11539" max="11539" width="4.5703125" customWidth="1"/>
    <col min="11777" max="11777" width="4.5703125" customWidth="1"/>
    <col min="11778" max="11778" width="28.5703125" bestFit="1" customWidth="1"/>
    <col min="11779" max="11779" width="4.5703125" customWidth="1"/>
    <col min="11780" max="11780" width="2.42578125" customWidth="1"/>
    <col min="11781" max="11781" width="4.5703125" customWidth="1"/>
    <col min="11782" max="11782" width="28.5703125" bestFit="1" customWidth="1"/>
    <col min="11783" max="11783" width="4.5703125" customWidth="1"/>
    <col min="11784" max="11784" width="2.42578125" customWidth="1"/>
    <col min="11785" max="11785" width="7.5703125" customWidth="1"/>
    <col min="11786" max="11786" width="28.5703125" bestFit="1" customWidth="1"/>
    <col min="11787" max="11787" width="4.5703125" customWidth="1"/>
    <col min="11788" max="11788" width="2.42578125" customWidth="1"/>
    <col min="11789" max="11789" width="4.5703125" customWidth="1"/>
    <col min="11790" max="11790" width="29.5703125" bestFit="1" customWidth="1"/>
    <col min="11791" max="11791" width="4.5703125" customWidth="1"/>
    <col min="11792" max="11792" width="2.42578125" customWidth="1"/>
    <col min="11793" max="11793" width="4.5703125" customWidth="1"/>
    <col min="11794" max="11794" width="29.5703125" bestFit="1" customWidth="1"/>
    <col min="11795" max="11795" width="4.5703125" customWidth="1"/>
    <col min="12033" max="12033" width="4.5703125" customWidth="1"/>
    <col min="12034" max="12034" width="28.5703125" bestFit="1" customWidth="1"/>
    <col min="12035" max="12035" width="4.5703125" customWidth="1"/>
    <col min="12036" max="12036" width="2.42578125" customWidth="1"/>
    <col min="12037" max="12037" width="4.5703125" customWidth="1"/>
    <col min="12038" max="12038" width="28.5703125" bestFit="1" customWidth="1"/>
    <col min="12039" max="12039" width="4.5703125" customWidth="1"/>
    <col min="12040" max="12040" width="2.42578125" customWidth="1"/>
    <col min="12041" max="12041" width="7.5703125" customWidth="1"/>
    <col min="12042" max="12042" width="28.5703125" bestFit="1" customWidth="1"/>
    <col min="12043" max="12043" width="4.5703125" customWidth="1"/>
    <col min="12044" max="12044" width="2.42578125" customWidth="1"/>
    <col min="12045" max="12045" width="4.5703125" customWidth="1"/>
    <col min="12046" max="12046" width="29.5703125" bestFit="1" customWidth="1"/>
    <col min="12047" max="12047" width="4.5703125" customWidth="1"/>
    <col min="12048" max="12048" width="2.42578125" customWidth="1"/>
    <col min="12049" max="12049" width="4.5703125" customWidth="1"/>
    <col min="12050" max="12050" width="29.5703125" bestFit="1" customWidth="1"/>
    <col min="12051" max="12051" width="4.5703125" customWidth="1"/>
    <col min="12289" max="12289" width="4.5703125" customWidth="1"/>
    <col min="12290" max="12290" width="28.5703125" bestFit="1" customWidth="1"/>
    <col min="12291" max="12291" width="4.5703125" customWidth="1"/>
    <col min="12292" max="12292" width="2.42578125" customWidth="1"/>
    <col min="12293" max="12293" width="4.5703125" customWidth="1"/>
    <col min="12294" max="12294" width="28.5703125" bestFit="1" customWidth="1"/>
    <col min="12295" max="12295" width="4.5703125" customWidth="1"/>
    <col min="12296" max="12296" width="2.42578125" customWidth="1"/>
    <col min="12297" max="12297" width="7.5703125" customWidth="1"/>
    <col min="12298" max="12298" width="28.5703125" bestFit="1" customWidth="1"/>
    <col min="12299" max="12299" width="4.5703125" customWidth="1"/>
    <col min="12300" max="12300" width="2.42578125" customWidth="1"/>
    <col min="12301" max="12301" width="4.5703125" customWidth="1"/>
    <col min="12302" max="12302" width="29.5703125" bestFit="1" customWidth="1"/>
    <col min="12303" max="12303" width="4.5703125" customWidth="1"/>
    <col min="12304" max="12304" width="2.42578125" customWidth="1"/>
    <col min="12305" max="12305" width="4.5703125" customWidth="1"/>
    <col min="12306" max="12306" width="29.5703125" bestFit="1" customWidth="1"/>
    <col min="12307" max="12307" width="4.5703125" customWidth="1"/>
    <col min="12545" max="12545" width="4.5703125" customWidth="1"/>
    <col min="12546" max="12546" width="28.5703125" bestFit="1" customWidth="1"/>
    <col min="12547" max="12547" width="4.5703125" customWidth="1"/>
    <col min="12548" max="12548" width="2.42578125" customWidth="1"/>
    <col min="12549" max="12549" width="4.5703125" customWidth="1"/>
    <col min="12550" max="12550" width="28.5703125" bestFit="1" customWidth="1"/>
    <col min="12551" max="12551" width="4.5703125" customWidth="1"/>
    <col min="12552" max="12552" width="2.42578125" customWidth="1"/>
    <col min="12553" max="12553" width="7.5703125" customWidth="1"/>
    <col min="12554" max="12554" width="28.5703125" bestFit="1" customWidth="1"/>
    <col min="12555" max="12555" width="4.5703125" customWidth="1"/>
    <col min="12556" max="12556" width="2.42578125" customWidth="1"/>
    <col min="12557" max="12557" width="4.5703125" customWidth="1"/>
    <col min="12558" max="12558" width="29.5703125" bestFit="1" customWidth="1"/>
    <col min="12559" max="12559" width="4.5703125" customWidth="1"/>
    <col min="12560" max="12560" width="2.42578125" customWidth="1"/>
    <col min="12561" max="12561" width="4.5703125" customWidth="1"/>
    <col min="12562" max="12562" width="29.5703125" bestFit="1" customWidth="1"/>
    <col min="12563" max="12563" width="4.5703125" customWidth="1"/>
    <col min="12801" max="12801" width="4.5703125" customWidth="1"/>
    <col min="12802" max="12802" width="28.5703125" bestFit="1" customWidth="1"/>
    <col min="12803" max="12803" width="4.5703125" customWidth="1"/>
    <col min="12804" max="12804" width="2.42578125" customWidth="1"/>
    <col min="12805" max="12805" width="4.5703125" customWidth="1"/>
    <col min="12806" max="12806" width="28.5703125" bestFit="1" customWidth="1"/>
    <col min="12807" max="12807" width="4.5703125" customWidth="1"/>
    <col min="12808" max="12808" width="2.42578125" customWidth="1"/>
    <col min="12809" max="12809" width="7.5703125" customWidth="1"/>
    <col min="12810" max="12810" width="28.5703125" bestFit="1" customWidth="1"/>
    <col min="12811" max="12811" width="4.5703125" customWidth="1"/>
    <col min="12812" max="12812" width="2.42578125" customWidth="1"/>
    <col min="12813" max="12813" width="4.5703125" customWidth="1"/>
    <col min="12814" max="12814" width="29.5703125" bestFit="1" customWidth="1"/>
    <col min="12815" max="12815" width="4.5703125" customWidth="1"/>
    <col min="12816" max="12816" width="2.42578125" customWidth="1"/>
    <col min="12817" max="12817" width="4.5703125" customWidth="1"/>
    <col min="12818" max="12818" width="29.5703125" bestFit="1" customWidth="1"/>
    <col min="12819" max="12819" width="4.5703125" customWidth="1"/>
    <col min="13057" max="13057" width="4.5703125" customWidth="1"/>
    <col min="13058" max="13058" width="28.5703125" bestFit="1" customWidth="1"/>
    <col min="13059" max="13059" width="4.5703125" customWidth="1"/>
    <col min="13060" max="13060" width="2.42578125" customWidth="1"/>
    <col min="13061" max="13061" width="4.5703125" customWidth="1"/>
    <col min="13062" max="13062" width="28.5703125" bestFit="1" customWidth="1"/>
    <col min="13063" max="13063" width="4.5703125" customWidth="1"/>
    <col min="13064" max="13064" width="2.42578125" customWidth="1"/>
    <col min="13065" max="13065" width="7.5703125" customWidth="1"/>
    <col min="13066" max="13066" width="28.5703125" bestFit="1" customWidth="1"/>
    <col min="13067" max="13067" width="4.5703125" customWidth="1"/>
    <col min="13068" max="13068" width="2.42578125" customWidth="1"/>
    <col min="13069" max="13069" width="4.5703125" customWidth="1"/>
    <col min="13070" max="13070" width="29.5703125" bestFit="1" customWidth="1"/>
    <col min="13071" max="13071" width="4.5703125" customWidth="1"/>
    <col min="13072" max="13072" width="2.42578125" customWidth="1"/>
    <col min="13073" max="13073" width="4.5703125" customWidth="1"/>
    <col min="13074" max="13074" width="29.5703125" bestFit="1" customWidth="1"/>
    <col min="13075" max="13075" width="4.5703125" customWidth="1"/>
    <col min="13313" max="13313" width="4.5703125" customWidth="1"/>
    <col min="13314" max="13314" width="28.5703125" bestFit="1" customWidth="1"/>
    <col min="13315" max="13315" width="4.5703125" customWidth="1"/>
    <col min="13316" max="13316" width="2.42578125" customWidth="1"/>
    <col min="13317" max="13317" width="4.5703125" customWidth="1"/>
    <col min="13318" max="13318" width="28.5703125" bestFit="1" customWidth="1"/>
    <col min="13319" max="13319" width="4.5703125" customWidth="1"/>
    <col min="13320" max="13320" width="2.42578125" customWidth="1"/>
    <col min="13321" max="13321" width="7.5703125" customWidth="1"/>
    <col min="13322" max="13322" width="28.5703125" bestFit="1" customWidth="1"/>
    <col min="13323" max="13323" width="4.5703125" customWidth="1"/>
    <col min="13324" max="13324" width="2.42578125" customWidth="1"/>
    <col min="13325" max="13325" width="4.5703125" customWidth="1"/>
    <col min="13326" max="13326" width="29.5703125" bestFit="1" customWidth="1"/>
    <col min="13327" max="13327" width="4.5703125" customWidth="1"/>
    <col min="13328" max="13328" width="2.42578125" customWidth="1"/>
    <col min="13329" max="13329" width="4.5703125" customWidth="1"/>
    <col min="13330" max="13330" width="29.5703125" bestFit="1" customWidth="1"/>
    <col min="13331" max="13331" width="4.5703125" customWidth="1"/>
    <col min="13569" max="13569" width="4.5703125" customWidth="1"/>
    <col min="13570" max="13570" width="28.5703125" bestFit="1" customWidth="1"/>
    <col min="13571" max="13571" width="4.5703125" customWidth="1"/>
    <col min="13572" max="13572" width="2.42578125" customWidth="1"/>
    <col min="13573" max="13573" width="4.5703125" customWidth="1"/>
    <col min="13574" max="13574" width="28.5703125" bestFit="1" customWidth="1"/>
    <col min="13575" max="13575" width="4.5703125" customWidth="1"/>
    <col min="13576" max="13576" width="2.42578125" customWidth="1"/>
    <col min="13577" max="13577" width="7.5703125" customWidth="1"/>
    <col min="13578" max="13578" width="28.5703125" bestFit="1" customWidth="1"/>
    <col min="13579" max="13579" width="4.5703125" customWidth="1"/>
    <col min="13580" max="13580" width="2.42578125" customWidth="1"/>
    <col min="13581" max="13581" width="4.5703125" customWidth="1"/>
    <col min="13582" max="13582" width="29.5703125" bestFit="1" customWidth="1"/>
    <col min="13583" max="13583" width="4.5703125" customWidth="1"/>
    <col min="13584" max="13584" width="2.42578125" customWidth="1"/>
    <col min="13585" max="13585" width="4.5703125" customWidth="1"/>
    <col min="13586" max="13586" width="29.5703125" bestFit="1" customWidth="1"/>
    <col min="13587" max="13587" width="4.5703125" customWidth="1"/>
    <col min="13825" max="13825" width="4.5703125" customWidth="1"/>
    <col min="13826" max="13826" width="28.5703125" bestFit="1" customWidth="1"/>
    <col min="13827" max="13827" width="4.5703125" customWidth="1"/>
    <col min="13828" max="13828" width="2.42578125" customWidth="1"/>
    <col min="13829" max="13829" width="4.5703125" customWidth="1"/>
    <col min="13830" max="13830" width="28.5703125" bestFit="1" customWidth="1"/>
    <col min="13831" max="13831" width="4.5703125" customWidth="1"/>
    <col min="13832" max="13832" width="2.42578125" customWidth="1"/>
    <col min="13833" max="13833" width="7.5703125" customWidth="1"/>
    <col min="13834" max="13834" width="28.5703125" bestFit="1" customWidth="1"/>
    <col min="13835" max="13835" width="4.5703125" customWidth="1"/>
    <col min="13836" max="13836" width="2.42578125" customWidth="1"/>
    <col min="13837" max="13837" width="4.5703125" customWidth="1"/>
    <col min="13838" max="13838" width="29.5703125" bestFit="1" customWidth="1"/>
    <col min="13839" max="13839" width="4.5703125" customWidth="1"/>
    <col min="13840" max="13840" width="2.42578125" customWidth="1"/>
    <col min="13841" max="13841" width="4.5703125" customWidth="1"/>
    <col min="13842" max="13842" width="29.5703125" bestFit="1" customWidth="1"/>
    <col min="13843" max="13843" width="4.5703125" customWidth="1"/>
    <col min="14081" max="14081" width="4.5703125" customWidth="1"/>
    <col min="14082" max="14082" width="28.5703125" bestFit="1" customWidth="1"/>
    <col min="14083" max="14083" width="4.5703125" customWidth="1"/>
    <col min="14084" max="14084" width="2.42578125" customWidth="1"/>
    <col min="14085" max="14085" width="4.5703125" customWidth="1"/>
    <col min="14086" max="14086" width="28.5703125" bestFit="1" customWidth="1"/>
    <col min="14087" max="14087" width="4.5703125" customWidth="1"/>
    <col min="14088" max="14088" width="2.42578125" customWidth="1"/>
    <col min="14089" max="14089" width="7.5703125" customWidth="1"/>
    <col min="14090" max="14090" width="28.5703125" bestFit="1" customWidth="1"/>
    <col min="14091" max="14091" width="4.5703125" customWidth="1"/>
    <col min="14092" max="14092" width="2.42578125" customWidth="1"/>
    <col min="14093" max="14093" width="4.5703125" customWidth="1"/>
    <col min="14094" max="14094" width="29.5703125" bestFit="1" customWidth="1"/>
    <col min="14095" max="14095" width="4.5703125" customWidth="1"/>
    <col min="14096" max="14096" width="2.42578125" customWidth="1"/>
    <col min="14097" max="14097" width="4.5703125" customWidth="1"/>
    <col min="14098" max="14098" width="29.5703125" bestFit="1" customWidth="1"/>
    <col min="14099" max="14099" width="4.5703125" customWidth="1"/>
    <col min="14337" max="14337" width="4.5703125" customWidth="1"/>
    <col min="14338" max="14338" width="28.5703125" bestFit="1" customWidth="1"/>
    <col min="14339" max="14339" width="4.5703125" customWidth="1"/>
    <col min="14340" max="14340" width="2.42578125" customWidth="1"/>
    <col min="14341" max="14341" width="4.5703125" customWidth="1"/>
    <col min="14342" max="14342" width="28.5703125" bestFit="1" customWidth="1"/>
    <col min="14343" max="14343" width="4.5703125" customWidth="1"/>
    <col min="14344" max="14344" width="2.42578125" customWidth="1"/>
    <col min="14345" max="14345" width="7.5703125" customWidth="1"/>
    <col min="14346" max="14346" width="28.5703125" bestFit="1" customWidth="1"/>
    <col min="14347" max="14347" width="4.5703125" customWidth="1"/>
    <col min="14348" max="14348" width="2.42578125" customWidth="1"/>
    <col min="14349" max="14349" width="4.5703125" customWidth="1"/>
    <col min="14350" max="14350" width="29.5703125" bestFit="1" customWidth="1"/>
    <col min="14351" max="14351" width="4.5703125" customWidth="1"/>
    <col min="14352" max="14352" width="2.42578125" customWidth="1"/>
    <col min="14353" max="14353" width="4.5703125" customWidth="1"/>
    <col min="14354" max="14354" width="29.5703125" bestFit="1" customWidth="1"/>
    <col min="14355" max="14355" width="4.5703125" customWidth="1"/>
    <col min="14593" max="14593" width="4.5703125" customWidth="1"/>
    <col min="14594" max="14594" width="28.5703125" bestFit="1" customWidth="1"/>
    <col min="14595" max="14595" width="4.5703125" customWidth="1"/>
    <col min="14596" max="14596" width="2.42578125" customWidth="1"/>
    <col min="14597" max="14597" width="4.5703125" customWidth="1"/>
    <col min="14598" max="14598" width="28.5703125" bestFit="1" customWidth="1"/>
    <col min="14599" max="14599" width="4.5703125" customWidth="1"/>
    <col min="14600" max="14600" width="2.42578125" customWidth="1"/>
    <col min="14601" max="14601" width="7.5703125" customWidth="1"/>
    <col min="14602" max="14602" width="28.5703125" bestFit="1" customWidth="1"/>
    <col min="14603" max="14603" width="4.5703125" customWidth="1"/>
    <col min="14604" max="14604" width="2.42578125" customWidth="1"/>
    <col min="14605" max="14605" width="4.5703125" customWidth="1"/>
    <col min="14606" max="14606" width="29.5703125" bestFit="1" customWidth="1"/>
    <col min="14607" max="14607" width="4.5703125" customWidth="1"/>
    <col min="14608" max="14608" width="2.42578125" customWidth="1"/>
    <col min="14609" max="14609" width="4.5703125" customWidth="1"/>
    <col min="14610" max="14610" width="29.5703125" bestFit="1" customWidth="1"/>
    <col min="14611" max="14611" width="4.5703125" customWidth="1"/>
    <col min="14849" max="14849" width="4.5703125" customWidth="1"/>
    <col min="14850" max="14850" width="28.5703125" bestFit="1" customWidth="1"/>
    <col min="14851" max="14851" width="4.5703125" customWidth="1"/>
    <col min="14852" max="14852" width="2.42578125" customWidth="1"/>
    <col min="14853" max="14853" width="4.5703125" customWidth="1"/>
    <col min="14854" max="14854" width="28.5703125" bestFit="1" customWidth="1"/>
    <col min="14855" max="14855" width="4.5703125" customWidth="1"/>
    <col min="14856" max="14856" width="2.42578125" customWidth="1"/>
    <col min="14857" max="14857" width="7.5703125" customWidth="1"/>
    <col min="14858" max="14858" width="28.5703125" bestFit="1" customWidth="1"/>
    <col min="14859" max="14859" width="4.5703125" customWidth="1"/>
    <col min="14860" max="14860" width="2.42578125" customWidth="1"/>
    <col min="14861" max="14861" width="4.5703125" customWidth="1"/>
    <col min="14862" max="14862" width="29.5703125" bestFit="1" customWidth="1"/>
    <col min="14863" max="14863" width="4.5703125" customWidth="1"/>
    <col min="14864" max="14864" width="2.42578125" customWidth="1"/>
    <col min="14865" max="14865" width="4.5703125" customWidth="1"/>
    <col min="14866" max="14866" width="29.5703125" bestFit="1" customWidth="1"/>
    <col min="14867" max="14867" width="4.5703125" customWidth="1"/>
    <col min="15105" max="15105" width="4.5703125" customWidth="1"/>
    <col min="15106" max="15106" width="28.5703125" bestFit="1" customWidth="1"/>
    <col min="15107" max="15107" width="4.5703125" customWidth="1"/>
    <col min="15108" max="15108" width="2.42578125" customWidth="1"/>
    <col min="15109" max="15109" width="4.5703125" customWidth="1"/>
    <col min="15110" max="15110" width="28.5703125" bestFit="1" customWidth="1"/>
    <col min="15111" max="15111" width="4.5703125" customWidth="1"/>
    <col min="15112" max="15112" width="2.42578125" customWidth="1"/>
    <col min="15113" max="15113" width="7.5703125" customWidth="1"/>
    <col min="15114" max="15114" width="28.5703125" bestFit="1" customWidth="1"/>
    <col min="15115" max="15115" width="4.5703125" customWidth="1"/>
    <col min="15116" max="15116" width="2.42578125" customWidth="1"/>
    <col min="15117" max="15117" width="4.5703125" customWidth="1"/>
    <col min="15118" max="15118" width="29.5703125" bestFit="1" customWidth="1"/>
    <col min="15119" max="15119" width="4.5703125" customWidth="1"/>
    <col min="15120" max="15120" width="2.42578125" customWidth="1"/>
    <col min="15121" max="15121" width="4.5703125" customWidth="1"/>
    <col min="15122" max="15122" width="29.5703125" bestFit="1" customWidth="1"/>
    <col min="15123" max="15123" width="4.5703125" customWidth="1"/>
    <col min="15361" max="15361" width="4.5703125" customWidth="1"/>
    <col min="15362" max="15362" width="28.5703125" bestFit="1" customWidth="1"/>
    <col min="15363" max="15363" width="4.5703125" customWidth="1"/>
    <col min="15364" max="15364" width="2.42578125" customWidth="1"/>
    <col min="15365" max="15365" width="4.5703125" customWidth="1"/>
    <col min="15366" max="15366" width="28.5703125" bestFit="1" customWidth="1"/>
    <col min="15367" max="15367" width="4.5703125" customWidth="1"/>
    <col min="15368" max="15368" width="2.42578125" customWidth="1"/>
    <col min="15369" max="15369" width="7.5703125" customWidth="1"/>
    <col min="15370" max="15370" width="28.5703125" bestFit="1" customWidth="1"/>
    <col min="15371" max="15371" width="4.5703125" customWidth="1"/>
    <col min="15372" max="15372" width="2.42578125" customWidth="1"/>
    <col min="15373" max="15373" width="4.5703125" customWidth="1"/>
    <col min="15374" max="15374" width="29.5703125" bestFit="1" customWidth="1"/>
    <col min="15375" max="15375" width="4.5703125" customWidth="1"/>
    <col min="15376" max="15376" width="2.42578125" customWidth="1"/>
    <col min="15377" max="15377" width="4.5703125" customWidth="1"/>
    <col min="15378" max="15378" width="29.5703125" bestFit="1" customWidth="1"/>
    <col min="15379" max="15379" width="4.5703125" customWidth="1"/>
    <col min="15617" max="15617" width="4.5703125" customWidth="1"/>
    <col min="15618" max="15618" width="28.5703125" bestFit="1" customWidth="1"/>
    <col min="15619" max="15619" width="4.5703125" customWidth="1"/>
    <col min="15620" max="15620" width="2.42578125" customWidth="1"/>
    <col min="15621" max="15621" width="4.5703125" customWidth="1"/>
    <col min="15622" max="15622" width="28.5703125" bestFit="1" customWidth="1"/>
    <col min="15623" max="15623" width="4.5703125" customWidth="1"/>
    <col min="15624" max="15624" width="2.42578125" customWidth="1"/>
    <col min="15625" max="15625" width="7.5703125" customWidth="1"/>
    <col min="15626" max="15626" width="28.5703125" bestFit="1" customWidth="1"/>
    <col min="15627" max="15627" width="4.5703125" customWidth="1"/>
    <col min="15628" max="15628" width="2.42578125" customWidth="1"/>
    <col min="15629" max="15629" width="4.5703125" customWidth="1"/>
    <col min="15630" max="15630" width="29.5703125" bestFit="1" customWidth="1"/>
    <col min="15631" max="15631" width="4.5703125" customWidth="1"/>
    <col min="15632" max="15632" width="2.42578125" customWidth="1"/>
    <col min="15633" max="15633" width="4.5703125" customWidth="1"/>
    <col min="15634" max="15634" width="29.5703125" bestFit="1" customWidth="1"/>
    <col min="15635" max="15635" width="4.5703125" customWidth="1"/>
    <col min="15873" max="15873" width="4.5703125" customWidth="1"/>
    <col min="15874" max="15874" width="28.5703125" bestFit="1" customWidth="1"/>
    <col min="15875" max="15875" width="4.5703125" customWidth="1"/>
    <col min="15876" max="15876" width="2.42578125" customWidth="1"/>
    <col min="15877" max="15877" width="4.5703125" customWidth="1"/>
    <col min="15878" max="15878" width="28.5703125" bestFit="1" customWidth="1"/>
    <col min="15879" max="15879" width="4.5703125" customWidth="1"/>
    <col min="15880" max="15880" width="2.42578125" customWidth="1"/>
    <col min="15881" max="15881" width="7.5703125" customWidth="1"/>
    <col min="15882" max="15882" width="28.5703125" bestFit="1" customWidth="1"/>
    <col min="15883" max="15883" width="4.5703125" customWidth="1"/>
    <col min="15884" max="15884" width="2.42578125" customWidth="1"/>
    <col min="15885" max="15885" width="4.5703125" customWidth="1"/>
    <col min="15886" max="15886" width="29.5703125" bestFit="1" customWidth="1"/>
    <col min="15887" max="15887" width="4.5703125" customWidth="1"/>
    <col min="15888" max="15888" width="2.42578125" customWidth="1"/>
    <col min="15889" max="15889" width="4.5703125" customWidth="1"/>
    <col min="15890" max="15890" width="29.5703125" bestFit="1" customWidth="1"/>
    <col min="15891" max="15891" width="4.5703125" customWidth="1"/>
    <col min="16129" max="16129" width="4.5703125" customWidth="1"/>
    <col min="16130" max="16130" width="28.5703125" bestFit="1" customWidth="1"/>
    <col min="16131" max="16131" width="4.5703125" customWidth="1"/>
    <col min="16132" max="16132" width="2.42578125" customWidth="1"/>
    <col min="16133" max="16133" width="4.5703125" customWidth="1"/>
    <col min="16134" max="16134" width="28.5703125" bestFit="1" customWidth="1"/>
    <col min="16135" max="16135" width="4.5703125" customWidth="1"/>
    <col min="16136" max="16136" width="2.42578125" customWidth="1"/>
    <col min="16137" max="16137" width="7.5703125" customWidth="1"/>
    <col min="16138" max="16138" width="28.5703125" bestFit="1" customWidth="1"/>
    <col min="16139" max="16139" width="4.5703125" customWidth="1"/>
    <col min="16140" max="16140" width="2.42578125" customWidth="1"/>
    <col min="16141" max="16141" width="4.5703125" customWidth="1"/>
    <col min="16142" max="16142" width="29.5703125" bestFit="1" customWidth="1"/>
    <col min="16143" max="16143" width="4.5703125" customWidth="1"/>
    <col min="16144" max="16144" width="2.42578125" customWidth="1"/>
    <col min="16145" max="16145" width="4.5703125" customWidth="1"/>
    <col min="16146" max="16146" width="29.5703125" bestFit="1" customWidth="1"/>
    <col min="16147" max="16147" width="4.5703125" customWidth="1"/>
  </cols>
  <sheetData>
    <row r="1" spans="1:21" x14ac:dyDescent="0.25">
      <c r="A1" s="3" t="s">
        <v>32</v>
      </c>
      <c r="B1" s="4" t="s">
        <v>259</v>
      </c>
      <c r="C1" s="4" t="s">
        <v>260</v>
      </c>
      <c r="D1" s="5"/>
      <c r="E1" s="3" t="s">
        <v>35</v>
      </c>
      <c r="F1" s="4" t="s">
        <v>261</v>
      </c>
      <c r="G1" s="4" t="s">
        <v>262</v>
      </c>
      <c r="H1" s="5"/>
      <c r="I1" s="3" t="s">
        <v>33</v>
      </c>
      <c r="J1" s="4" t="s">
        <v>263</v>
      </c>
      <c r="K1" s="4" t="str">
        <f>LEFT(J1,3)</f>
        <v>CMV</v>
      </c>
      <c r="L1" s="5"/>
      <c r="M1" s="3" t="s">
        <v>7</v>
      </c>
      <c r="N1" s="4" t="s">
        <v>263</v>
      </c>
      <c r="O1" s="4" t="str">
        <f>LEFT(N1,3)</f>
        <v>CMV</v>
      </c>
      <c r="P1" s="5"/>
      <c r="Q1" s="3" t="s">
        <v>40</v>
      </c>
      <c r="R1" s="4" t="s">
        <v>263</v>
      </c>
      <c r="S1" s="4" t="s">
        <v>264</v>
      </c>
      <c r="U1" t="s">
        <v>265</v>
      </c>
    </row>
    <row r="2" spans="1:21" x14ac:dyDescent="0.25">
      <c r="A2" s="3" t="s">
        <v>32</v>
      </c>
      <c r="B2" s="6" t="s">
        <v>266</v>
      </c>
      <c r="C2" s="6" t="s">
        <v>267</v>
      </c>
      <c r="D2" s="5"/>
      <c r="E2" s="3" t="s">
        <v>35</v>
      </c>
      <c r="F2" s="6" t="s">
        <v>266</v>
      </c>
      <c r="G2" s="6" t="s">
        <v>267</v>
      </c>
      <c r="H2" s="5"/>
      <c r="I2" s="3" t="s">
        <v>33</v>
      </c>
      <c r="J2" s="4" t="s">
        <v>268</v>
      </c>
      <c r="K2" s="4" t="s">
        <v>269</v>
      </c>
      <c r="L2" s="5"/>
      <c r="M2" s="3" t="s">
        <v>7</v>
      </c>
      <c r="N2" s="4" t="s">
        <v>8</v>
      </c>
      <c r="O2" s="4" t="s">
        <v>270</v>
      </c>
      <c r="P2" s="5"/>
      <c r="Q2" s="3" t="s">
        <v>40</v>
      </c>
      <c r="R2" s="6" t="s">
        <v>266</v>
      </c>
      <c r="S2" s="6" t="s">
        <v>267</v>
      </c>
      <c r="U2" t="s">
        <v>273</v>
      </c>
    </row>
    <row r="3" spans="1:21" x14ac:dyDescent="0.25">
      <c r="A3" s="3" t="s">
        <v>32</v>
      </c>
      <c r="B3" s="7" t="s">
        <v>274</v>
      </c>
      <c r="C3" s="4" t="s">
        <v>275</v>
      </c>
      <c r="D3" s="5"/>
      <c r="E3" s="3" t="s">
        <v>35</v>
      </c>
      <c r="F3" s="7" t="s">
        <v>274</v>
      </c>
      <c r="G3" s="4" t="s">
        <v>275</v>
      </c>
      <c r="H3" s="5"/>
      <c r="I3" s="3" t="s">
        <v>33</v>
      </c>
      <c r="J3" s="4" t="s">
        <v>276</v>
      </c>
      <c r="K3" s="4" t="s">
        <v>277</v>
      </c>
      <c r="L3" s="5"/>
      <c r="M3" s="3" t="s">
        <v>7</v>
      </c>
      <c r="N3" s="4" t="s">
        <v>278</v>
      </c>
      <c r="O3" s="4" t="s">
        <v>279</v>
      </c>
      <c r="P3" s="5"/>
      <c r="Q3" s="3" t="s">
        <v>40</v>
      </c>
      <c r="R3" s="7" t="s">
        <v>274</v>
      </c>
      <c r="S3" s="4" t="s">
        <v>275</v>
      </c>
      <c r="U3" t="s">
        <v>280</v>
      </c>
    </row>
    <row r="4" spans="1:21" x14ac:dyDescent="0.25">
      <c r="A4" s="3"/>
      <c r="B4" s="7"/>
      <c r="C4" s="4"/>
      <c r="D4" s="5"/>
      <c r="E4" s="3"/>
      <c r="F4" s="7"/>
      <c r="G4" s="4"/>
      <c r="H4" s="5"/>
      <c r="I4" s="3" t="s">
        <v>33</v>
      </c>
      <c r="J4" s="4" t="s">
        <v>281</v>
      </c>
      <c r="K4" s="4" t="str">
        <f>LEFT(J4,3)</f>
        <v>HPA</v>
      </c>
      <c r="L4" s="5"/>
      <c r="M4" s="3" t="s">
        <v>7</v>
      </c>
      <c r="N4" s="4" t="s">
        <v>271</v>
      </c>
      <c r="O4" s="4" t="s">
        <v>272</v>
      </c>
      <c r="P4" s="5"/>
      <c r="Q4" s="3" t="s">
        <v>40</v>
      </c>
      <c r="R4" s="4" t="s">
        <v>1233</v>
      </c>
      <c r="S4" s="4" t="s">
        <v>933</v>
      </c>
    </row>
    <row r="5" spans="1:21" x14ac:dyDescent="0.25">
      <c r="A5" s="3"/>
      <c r="B5" s="4"/>
      <c r="C5" s="4"/>
      <c r="D5" s="5"/>
      <c r="E5" s="3"/>
      <c r="F5" s="4"/>
      <c r="G5" s="4"/>
      <c r="H5" s="5"/>
      <c r="I5" s="3" t="s">
        <v>33</v>
      </c>
      <c r="J5" s="4" t="s">
        <v>271</v>
      </c>
      <c r="K5" s="4" t="s">
        <v>272</v>
      </c>
      <c r="L5" s="5"/>
      <c r="M5" s="3" t="s">
        <v>7</v>
      </c>
      <c r="N5" s="6" t="s">
        <v>266</v>
      </c>
      <c r="O5" s="6" t="s">
        <v>267</v>
      </c>
      <c r="P5" s="5"/>
      <c r="Q5" s="3" t="s">
        <v>40</v>
      </c>
      <c r="R5" s="4" t="s">
        <v>278</v>
      </c>
      <c r="S5" s="4" t="s">
        <v>279</v>
      </c>
    </row>
    <row r="6" spans="1:21" x14ac:dyDescent="0.25">
      <c r="A6" s="3"/>
      <c r="B6" s="4"/>
      <c r="C6" s="4"/>
      <c r="D6" s="8"/>
      <c r="E6" s="3"/>
      <c r="F6" s="4"/>
      <c r="G6" s="4"/>
      <c r="H6" s="8"/>
      <c r="I6" s="3" t="s">
        <v>33</v>
      </c>
      <c r="J6" s="6" t="s">
        <v>266</v>
      </c>
      <c r="K6" s="6" t="s">
        <v>267</v>
      </c>
      <c r="L6" s="8"/>
      <c r="M6" s="3" t="s">
        <v>7</v>
      </c>
      <c r="N6" s="7" t="s">
        <v>274</v>
      </c>
      <c r="O6" s="4" t="s">
        <v>275</v>
      </c>
      <c r="P6" s="8"/>
      <c r="Q6" s="3" t="s">
        <v>40</v>
      </c>
      <c r="R6" t="s">
        <v>934</v>
      </c>
      <c r="S6" s="4" t="s">
        <v>935</v>
      </c>
    </row>
    <row r="7" spans="1:21" x14ac:dyDescent="0.25">
      <c r="D7" s="8"/>
      <c r="H7" s="8"/>
      <c r="I7" s="3" t="s">
        <v>33</v>
      </c>
      <c r="J7" s="7" t="s">
        <v>274</v>
      </c>
      <c r="K7" s="4" t="s">
        <v>275</v>
      </c>
      <c r="L7" s="8"/>
      <c r="M7" s="3" t="s">
        <v>7</v>
      </c>
      <c r="N7" s="4" t="s">
        <v>282</v>
      </c>
      <c r="O7" s="4" t="s">
        <v>283</v>
      </c>
      <c r="P7" s="8"/>
    </row>
    <row r="8" spans="1:21" x14ac:dyDescent="0.25">
      <c r="D8" s="8"/>
      <c r="H8" s="8"/>
      <c r="I8" s="3" t="s">
        <v>33</v>
      </c>
      <c r="J8" s="4" t="s">
        <v>934</v>
      </c>
      <c r="K8" s="4" t="s">
        <v>935</v>
      </c>
      <c r="L8" s="8"/>
      <c r="M8" s="3" t="s">
        <v>7</v>
      </c>
      <c r="N8" s="4" t="s">
        <v>284</v>
      </c>
      <c r="O8" s="4" t="s">
        <v>285</v>
      </c>
      <c r="P8" s="8"/>
    </row>
    <row r="9" spans="1:21" x14ac:dyDescent="0.25">
      <c r="D9" s="8"/>
      <c r="H9" s="8"/>
      <c r="I9" s="3"/>
      <c r="J9" s="4"/>
      <c r="K9" s="4"/>
      <c r="L9" s="8"/>
      <c r="M9" s="3" t="s">
        <v>7</v>
      </c>
      <c r="N9" t="s">
        <v>934</v>
      </c>
      <c r="O9" s="4" t="s">
        <v>935</v>
      </c>
      <c r="P9" s="8"/>
    </row>
    <row r="10" spans="1:21" x14ac:dyDescent="0.25">
      <c r="D10" s="8"/>
      <c r="H10" s="8"/>
      <c r="L10" s="8"/>
      <c r="M10" s="3"/>
      <c r="N10" s="4"/>
      <c r="O10" s="4"/>
      <c r="P10" s="8"/>
    </row>
    <row r="11" spans="1:21" x14ac:dyDescent="0.25">
      <c r="L11" s="8"/>
      <c r="P11" s="8"/>
    </row>
  </sheetData>
  <sheetProtection formatCells="0" formatColumns="0" formatRows="0" insertColumns="0" insertRows="0" insertHyperlinks="0" deleteColumns="0" deleteRows="0" selectLockedCells="1" sort="0" autoFilter="0" pivotTables="0"/>
  <autoFilter ref="B1:B13" xr:uid="{D0BAD393-768E-484B-BC9C-D7502B748CF9}"/>
  <pageMargins left="0.75" right="0.75" top="1" bottom="1" header="0.44791666666666669" footer="0.32291666666666669"/>
  <pageSetup paperSize="9" scale="38" orientation="portrait"/>
  <headerFooter alignWithMargins="0">
    <oddHeader>&amp;L&amp;"Arial,Regular"&amp;10FORM FRM5219/2
&amp;"Arial,Bold"
Customer Credit Request Form&amp;R&amp;"Arial,Regular"&amp;10Effective: 06/02/20</oddHeader>
    <oddFooter>&amp;L&amp;"Arial,Regular"&amp;10Cross-Referenced in Primary Document: MPD1173&amp;R&amp;"Arial,Regular"&amp;6(Template Version 01/11/13)&amp;10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53680-E73E-40B5-8CED-AE1404CD8DD3}">
  <sheetPr codeName="Sheet7"/>
  <dimension ref="A1:AC9"/>
  <sheetViews>
    <sheetView topLeftCell="L1" workbookViewId="0">
      <selection activeCell="O16" sqref="O16"/>
    </sheetView>
  </sheetViews>
  <sheetFormatPr defaultRowHeight="15" x14ac:dyDescent="0.25"/>
  <cols>
    <col min="1" max="1" width="15" bestFit="1" customWidth="1"/>
    <col min="2" max="2" width="33.42578125" bestFit="1" customWidth="1"/>
    <col min="3" max="3" width="12.140625" bestFit="1" customWidth="1"/>
    <col min="4" max="4" width="15" bestFit="1" customWidth="1"/>
    <col min="5" max="5" width="28.5703125" bestFit="1" customWidth="1"/>
    <col min="6" max="6" width="7.5703125" bestFit="1" customWidth="1"/>
    <col min="7" max="7" width="11.5703125" bestFit="1" customWidth="1"/>
    <col min="10" max="10" width="24.140625" bestFit="1" customWidth="1"/>
    <col min="11" max="11" width="27.42578125" bestFit="1" customWidth="1"/>
    <col min="12" max="14" width="24.140625" bestFit="1" customWidth="1"/>
    <col min="15" max="15" width="32.5703125" bestFit="1" customWidth="1"/>
    <col min="17" max="17" width="11.5703125" bestFit="1" customWidth="1"/>
    <col min="18" max="18" width="24.5703125" bestFit="1" customWidth="1"/>
    <col min="19" max="19" width="15.140625" bestFit="1" customWidth="1"/>
    <col min="21" max="21" width="24.5703125" bestFit="1" customWidth="1"/>
    <col min="22" max="22" width="15.140625" bestFit="1" customWidth="1"/>
    <col min="24" max="24" width="16.85546875" bestFit="1" customWidth="1"/>
    <col min="25" max="25" width="32" bestFit="1" customWidth="1"/>
    <col min="26" max="26" width="16.42578125" bestFit="1" customWidth="1"/>
    <col min="27" max="27" width="33" bestFit="1" customWidth="1"/>
    <col min="28" max="29" width="16" bestFit="1" customWidth="1"/>
  </cols>
  <sheetData>
    <row r="1" spans="1:29" x14ac:dyDescent="0.25">
      <c r="A1" s="44" t="s">
        <v>900</v>
      </c>
      <c r="B1" s="44" t="s">
        <v>901</v>
      </c>
      <c r="C1" s="44" t="s">
        <v>902</v>
      </c>
      <c r="D1" s="44" t="s">
        <v>903</v>
      </c>
      <c r="E1" s="44" t="s">
        <v>904</v>
      </c>
      <c r="F1" s="44" t="s">
        <v>905</v>
      </c>
      <c r="G1" s="44" t="s">
        <v>906</v>
      </c>
      <c r="H1" s="44" t="s">
        <v>907</v>
      </c>
      <c r="I1" s="44" t="s">
        <v>908</v>
      </c>
      <c r="J1" s="44" t="s">
        <v>909</v>
      </c>
      <c r="K1" s="44" t="s">
        <v>910</v>
      </c>
      <c r="L1" s="44" t="s">
        <v>911</v>
      </c>
      <c r="M1" s="44" t="s">
        <v>912</v>
      </c>
      <c r="N1" s="44" t="s">
        <v>913</v>
      </c>
      <c r="O1" s="44" t="s">
        <v>914</v>
      </c>
      <c r="P1" s="44" t="s">
        <v>915</v>
      </c>
      <c r="Q1" s="44" t="s">
        <v>916</v>
      </c>
      <c r="R1" s="44" t="s">
        <v>917</v>
      </c>
      <c r="S1" s="44" t="s">
        <v>918</v>
      </c>
      <c r="T1" s="44" t="s">
        <v>919</v>
      </c>
      <c r="U1" s="44" t="s">
        <v>920</v>
      </c>
      <c r="V1" s="44" t="s">
        <v>921</v>
      </c>
      <c r="W1" s="44" t="s">
        <v>922</v>
      </c>
      <c r="X1" s="44" t="s">
        <v>937</v>
      </c>
      <c r="Y1" s="44" t="s">
        <v>938</v>
      </c>
      <c r="Z1" s="44" t="s">
        <v>939</v>
      </c>
      <c r="AA1" s="44" t="s">
        <v>940</v>
      </c>
      <c r="AB1" s="44" t="s">
        <v>941</v>
      </c>
      <c r="AC1" s="44" t="s">
        <v>942</v>
      </c>
    </row>
    <row r="2" spans="1:29" x14ac:dyDescent="0.25">
      <c r="A2" t="s">
        <v>288</v>
      </c>
      <c r="B2" t="s">
        <v>923</v>
      </c>
      <c r="C2" t="s">
        <v>312</v>
      </c>
      <c r="D2" t="s">
        <v>288</v>
      </c>
      <c r="E2" t="s">
        <v>928</v>
      </c>
      <c r="F2" t="s">
        <v>310</v>
      </c>
      <c r="G2" t="s">
        <v>929</v>
      </c>
      <c r="H2" t="s">
        <v>283</v>
      </c>
      <c r="I2" t="s">
        <v>285</v>
      </c>
      <c r="J2" t="s">
        <v>287</v>
      </c>
      <c r="K2" t="s">
        <v>923</v>
      </c>
      <c r="L2" t="s">
        <v>287</v>
      </c>
      <c r="M2" t="s">
        <v>287</v>
      </c>
      <c r="N2" t="s">
        <v>287</v>
      </c>
      <c r="O2" t="s">
        <v>930</v>
      </c>
      <c r="P2" t="s">
        <v>310</v>
      </c>
      <c r="Q2" t="s">
        <v>929</v>
      </c>
      <c r="R2" t="s">
        <v>286</v>
      </c>
      <c r="S2" t="s">
        <v>307</v>
      </c>
      <c r="T2" t="s">
        <v>310</v>
      </c>
      <c r="U2" t="s">
        <v>286</v>
      </c>
      <c r="V2" t="s">
        <v>307</v>
      </c>
      <c r="W2" t="s">
        <v>310</v>
      </c>
      <c r="X2" t="s">
        <v>931</v>
      </c>
      <c r="Y2" t="s">
        <v>296</v>
      </c>
      <c r="Z2" t="s">
        <v>312</v>
      </c>
      <c r="AA2" t="s">
        <v>932</v>
      </c>
      <c r="AB2" t="s">
        <v>310</v>
      </c>
      <c r="AC2" t="s">
        <v>929</v>
      </c>
    </row>
    <row r="3" spans="1:29" x14ac:dyDescent="0.25">
      <c r="B3" t="s">
        <v>924</v>
      </c>
      <c r="E3" t="s">
        <v>303</v>
      </c>
      <c r="K3" t="s">
        <v>924</v>
      </c>
      <c r="O3" t="s">
        <v>303</v>
      </c>
      <c r="R3" t="s">
        <v>291</v>
      </c>
      <c r="S3" t="s">
        <v>303</v>
      </c>
      <c r="U3" t="s">
        <v>291</v>
      </c>
      <c r="V3" t="s">
        <v>303</v>
      </c>
      <c r="Y3" t="s">
        <v>293</v>
      </c>
      <c r="AA3" t="s">
        <v>303</v>
      </c>
    </row>
    <row r="4" spans="1:29" x14ac:dyDescent="0.25">
      <c r="B4" t="s">
        <v>925</v>
      </c>
      <c r="K4" t="s">
        <v>300</v>
      </c>
      <c r="R4" t="s">
        <v>295</v>
      </c>
      <c r="U4" t="s">
        <v>295</v>
      </c>
      <c r="Y4" t="s">
        <v>927</v>
      </c>
    </row>
    <row r="5" spans="1:29" x14ac:dyDescent="0.25">
      <c r="B5" t="s">
        <v>306</v>
      </c>
      <c r="K5" t="s">
        <v>305</v>
      </c>
      <c r="R5" t="s">
        <v>299</v>
      </c>
      <c r="U5" t="s">
        <v>298</v>
      </c>
      <c r="Y5" t="s">
        <v>925</v>
      </c>
    </row>
    <row r="6" spans="1:29" x14ac:dyDescent="0.25">
      <c r="B6" t="s">
        <v>9</v>
      </c>
      <c r="K6" t="s">
        <v>299</v>
      </c>
      <c r="R6" t="s">
        <v>927</v>
      </c>
      <c r="U6" t="s">
        <v>927</v>
      </c>
      <c r="Y6" t="s">
        <v>303</v>
      </c>
    </row>
    <row r="7" spans="1:29" x14ac:dyDescent="0.25">
      <c r="B7" t="s">
        <v>926</v>
      </c>
      <c r="K7" t="s">
        <v>927</v>
      </c>
      <c r="R7" t="s">
        <v>303</v>
      </c>
      <c r="U7" t="s">
        <v>303</v>
      </c>
    </row>
    <row r="8" spans="1:29" x14ac:dyDescent="0.25">
      <c r="B8" t="s">
        <v>927</v>
      </c>
      <c r="K8" t="s">
        <v>303</v>
      </c>
    </row>
    <row r="9" spans="1:29" x14ac:dyDescent="0.25">
      <c r="B9" t="s">
        <v>303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EC07E-2E34-464F-AA2F-20E48A32358C}">
  <sheetPr codeName="Sheet15"/>
  <dimension ref="A1:Q16"/>
  <sheetViews>
    <sheetView workbookViewId="0">
      <selection activeCell="O16" sqref="O16"/>
    </sheetView>
  </sheetViews>
  <sheetFormatPr defaultRowHeight="11.25" x14ac:dyDescent="0.2"/>
  <cols>
    <col min="1" max="1" width="4.5703125" style="3" customWidth="1"/>
    <col min="2" max="2" width="26.140625" style="3" bestFit="1" customWidth="1"/>
    <col min="3" max="3" width="3.140625" style="11" customWidth="1"/>
    <col min="4" max="4" width="4.5703125" style="3" customWidth="1"/>
    <col min="5" max="5" width="26.140625" style="3" bestFit="1" customWidth="1"/>
    <col min="6" max="6" width="3.140625" style="11" customWidth="1"/>
    <col min="7" max="7" width="7.5703125" style="3" customWidth="1"/>
    <col min="8" max="8" width="32.42578125" style="3" bestFit="1" customWidth="1"/>
    <col min="9" max="9" width="3.140625" style="11" customWidth="1"/>
    <col min="10" max="10" width="4.5703125" style="3" customWidth="1"/>
    <col min="11" max="11" width="25.85546875" style="3" bestFit="1" customWidth="1"/>
    <col min="12" max="12" width="3.140625" style="11" customWidth="1"/>
    <col min="13" max="13" width="4.5703125" style="3" customWidth="1"/>
    <col min="14" max="14" width="25.85546875" style="3" bestFit="1" customWidth="1"/>
    <col min="15" max="15" width="3.140625" style="11" customWidth="1"/>
    <col min="16" max="16" width="9.140625" style="3"/>
    <col min="17" max="17" width="25.85546875" style="3" bestFit="1" customWidth="1"/>
    <col min="18" max="256" width="9.140625" style="3"/>
    <col min="257" max="257" width="4.5703125" style="3" customWidth="1"/>
    <col min="258" max="258" width="26.140625" style="3" bestFit="1" customWidth="1"/>
    <col min="259" max="259" width="3.140625" style="3" customWidth="1"/>
    <col min="260" max="260" width="4.5703125" style="3" customWidth="1"/>
    <col min="261" max="261" width="26.140625" style="3" bestFit="1" customWidth="1"/>
    <col min="262" max="262" width="3.140625" style="3" customWidth="1"/>
    <col min="263" max="263" width="7.5703125" style="3" customWidth="1"/>
    <col min="264" max="264" width="32.42578125" style="3" bestFit="1" customWidth="1"/>
    <col min="265" max="265" width="3.140625" style="3" customWidth="1"/>
    <col min="266" max="266" width="4.5703125" style="3" customWidth="1"/>
    <col min="267" max="267" width="25.85546875" style="3" bestFit="1" customWidth="1"/>
    <col min="268" max="268" width="3.140625" style="3" customWidth="1"/>
    <col min="269" max="269" width="4.5703125" style="3" customWidth="1"/>
    <col min="270" max="270" width="25.85546875" style="3" bestFit="1" customWidth="1"/>
    <col min="271" max="271" width="3.140625" style="3" customWidth="1"/>
    <col min="272" max="272" width="9.140625" style="3"/>
    <col min="273" max="273" width="25.85546875" style="3" bestFit="1" customWidth="1"/>
    <col min="274" max="512" width="9.140625" style="3"/>
    <col min="513" max="513" width="4.5703125" style="3" customWidth="1"/>
    <col min="514" max="514" width="26.140625" style="3" bestFit="1" customWidth="1"/>
    <col min="515" max="515" width="3.140625" style="3" customWidth="1"/>
    <col min="516" max="516" width="4.5703125" style="3" customWidth="1"/>
    <col min="517" max="517" width="26.140625" style="3" bestFit="1" customWidth="1"/>
    <col min="518" max="518" width="3.140625" style="3" customWidth="1"/>
    <col min="519" max="519" width="7.5703125" style="3" customWidth="1"/>
    <col min="520" max="520" width="32.42578125" style="3" bestFit="1" customWidth="1"/>
    <col min="521" max="521" width="3.140625" style="3" customWidth="1"/>
    <col min="522" max="522" width="4.5703125" style="3" customWidth="1"/>
    <col min="523" max="523" width="25.85546875" style="3" bestFit="1" customWidth="1"/>
    <col min="524" max="524" width="3.140625" style="3" customWidth="1"/>
    <col min="525" max="525" width="4.5703125" style="3" customWidth="1"/>
    <col min="526" max="526" width="25.85546875" style="3" bestFit="1" customWidth="1"/>
    <col min="527" max="527" width="3.140625" style="3" customWidth="1"/>
    <col min="528" max="528" width="9.140625" style="3"/>
    <col min="529" max="529" width="25.85546875" style="3" bestFit="1" customWidth="1"/>
    <col min="530" max="768" width="9.140625" style="3"/>
    <col min="769" max="769" width="4.5703125" style="3" customWidth="1"/>
    <col min="770" max="770" width="26.140625" style="3" bestFit="1" customWidth="1"/>
    <col min="771" max="771" width="3.140625" style="3" customWidth="1"/>
    <col min="772" max="772" width="4.5703125" style="3" customWidth="1"/>
    <col min="773" max="773" width="26.140625" style="3" bestFit="1" customWidth="1"/>
    <col min="774" max="774" width="3.140625" style="3" customWidth="1"/>
    <col min="775" max="775" width="7.5703125" style="3" customWidth="1"/>
    <col min="776" max="776" width="32.42578125" style="3" bestFit="1" customWidth="1"/>
    <col min="777" max="777" width="3.140625" style="3" customWidth="1"/>
    <col min="778" max="778" width="4.5703125" style="3" customWidth="1"/>
    <col min="779" max="779" width="25.85546875" style="3" bestFit="1" customWidth="1"/>
    <col min="780" max="780" width="3.140625" style="3" customWidth="1"/>
    <col min="781" max="781" width="4.5703125" style="3" customWidth="1"/>
    <col min="782" max="782" width="25.85546875" style="3" bestFit="1" customWidth="1"/>
    <col min="783" max="783" width="3.140625" style="3" customWidth="1"/>
    <col min="784" max="784" width="9.140625" style="3"/>
    <col min="785" max="785" width="25.85546875" style="3" bestFit="1" customWidth="1"/>
    <col min="786" max="1024" width="9.140625" style="3"/>
    <col min="1025" max="1025" width="4.5703125" style="3" customWidth="1"/>
    <col min="1026" max="1026" width="26.140625" style="3" bestFit="1" customWidth="1"/>
    <col min="1027" max="1027" width="3.140625" style="3" customWidth="1"/>
    <col min="1028" max="1028" width="4.5703125" style="3" customWidth="1"/>
    <col min="1029" max="1029" width="26.140625" style="3" bestFit="1" customWidth="1"/>
    <col min="1030" max="1030" width="3.140625" style="3" customWidth="1"/>
    <col min="1031" max="1031" width="7.5703125" style="3" customWidth="1"/>
    <col min="1032" max="1032" width="32.42578125" style="3" bestFit="1" customWidth="1"/>
    <col min="1033" max="1033" width="3.140625" style="3" customWidth="1"/>
    <col min="1034" max="1034" width="4.5703125" style="3" customWidth="1"/>
    <col min="1035" max="1035" width="25.85546875" style="3" bestFit="1" customWidth="1"/>
    <col min="1036" max="1036" width="3.140625" style="3" customWidth="1"/>
    <col min="1037" max="1037" width="4.5703125" style="3" customWidth="1"/>
    <col min="1038" max="1038" width="25.85546875" style="3" bestFit="1" customWidth="1"/>
    <col min="1039" max="1039" width="3.140625" style="3" customWidth="1"/>
    <col min="1040" max="1040" width="9.140625" style="3"/>
    <col min="1041" max="1041" width="25.85546875" style="3" bestFit="1" customWidth="1"/>
    <col min="1042" max="1280" width="9.140625" style="3"/>
    <col min="1281" max="1281" width="4.5703125" style="3" customWidth="1"/>
    <col min="1282" max="1282" width="26.140625" style="3" bestFit="1" customWidth="1"/>
    <col min="1283" max="1283" width="3.140625" style="3" customWidth="1"/>
    <col min="1284" max="1284" width="4.5703125" style="3" customWidth="1"/>
    <col min="1285" max="1285" width="26.140625" style="3" bestFit="1" customWidth="1"/>
    <col min="1286" max="1286" width="3.140625" style="3" customWidth="1"/>
    <col min="1287" max="1287" width="7.5703125" style="3" customWidth="1"/>
    <col min="1288" max="1288" width="32.42578125" style="3" bestFit="1" customWidth="1"/>
    <col min="1289" max="1289" width="3.140625" style="3" customWidth="1"/>
    <col min="1290" max="1290" width="4.5703125" style="3" customWidth="1"/>
    <col min="1291" max="1291" width="25.85546875" style="3" bestFit="1" customWidth="1"/>
    <col min="1292" max="1292" width="3.140625" style="3" customWidth="1"/>
    <col min="1293" max="1293" width="4.5703125" style="3" customWidth="1"/>
    <col min="1294" max="1294" width="25.85546875" style="3" bestFit="1" customWidth="1"/>
    <col min="1295" max="1295" width="3.140625" style="3" customWidth="1"/>
    <col min="1296" max="1296" width="9.140625" style="3"/>
    <col min="1297" max="1297" width="25.85546875" style="3" bestFit="1" customWidth="1"/>
    <col min="1298" max="1536" width="9.140625" style="3"/>
    <col min="1537" max="1537" width="4.5703125" style="3" customWidth="1"/>
    <col min="1538" max="1538" width="26.140625" style="3" bestFit="1" customWidth="1"/>
    <col min="1539" max="1539" width="3.140625" style="3" customWidth="1"/>
    <col min="1540" max="1540" width="4.5703125" style="3" customWidth="1"/>
    <col min="1541" max="1541" width="26.140625" style="3" bestFit="1" customWidth="1"/>
    <col min="1542" max="1542" width="3.140625" style="3" customWidth="1"/>
    <col min="1543" max="1543" width="7.5703125" style="3" customWidth="1"/>
    <col min="1544" max="1544" width="32.42578125" style="3" bestFit="1" customWidth="1"/>
    <col min="1545" max="1545" width="3.140625" style="3" customWidth="1"/>
    <col min="1546" max="1546" width="4.5703125" style="3" customWidth="1"/>
    <col min="1547" max="1547" width="25.85546875" style="3" bestFit="1" customWidth="1"/>
    <col min="1548" max="1548" width="3.140625" style="3" customWidth="1"/>
    <col min="1549" max="1549" width="4.5703125" style="3" customWidth="1"/>
    <col min="1550" max="1550" width="25.85546875" style="3" bestFit="1" customWidth="1"/>
    <col min="1551" max="1551" width="3.140625" style="3" customWidth="1"/>
    <col min="1552" max="1552" width="9.140625" style="3"/>
    <col min="1553" max="1553" width="25.85546875" style="3" bestFit="1" customWidth="1"/>
    <col min="1554" max="1792" width="9.140625" style="3"/>
    <col min="1793" max="1793" width="4.5703125" style="3" customWidth="1"/>
    <col min="1794" max="1794" width="26.140625" style="3" bestFit="1" customWidth="1"/>
    <col min="1795" max="1795" width="3.140625" style="3" customWidth="1"/>
    <col min="1796" max="1796" width="4.5703125" style="3" customWidth="1"/>
    <col min="1797" max="1797" width="26.140625" style="3" bestFit="1" customWidth="1"/>
    <col min="1798" max="1798" width="3.140625" style="3" customWidth="1"/>
    <col min="1799" max="1799" width="7.5703125" style="3" customWidth="1"/>
    <col min="1800" max="1800" width="32.42578125" style="3" bestFit="1" customWidth="1"/>
    <col min="1801" max="1801" width="3.140625" style="3" customWidth="1"/>
    <col min="1802" max="1802" width="4.5703125" style="3" customWidth="1"/>
    <col min="1803" max="1803" width="25.85546875" style="3" bestFit="1" customWidth="1"/>
    <col min="1804" max="1804" width="3.140625" style="3" customWidth="1"/>
    <col min="1805" max="1805" width="4.5703125" style="3" customWidth="1"/>
    <col min="1806" max="1806" width="25.85546875" style="3" bestFit="1" customWidth="1"/>
    <col min="1807" max="1807" width="3.140625" style="3" customWidth="1"/>
    <col min="1808" max="1808" width="9.140625" style="3"/>
    <col min="1809" max="1809" width="25.85546875" style="3" bestFit="1" customWidth="1"/>
    <col min="1810" max="2048" width="9.140625" style="3"/>
    <col min="2049" max="2049" width="4.5703125" style="3" customWidth="1"/>
    <col min="2050" max="2050" width="26.140625" style="3" bestFit="1" customWidth="1"/>
    <col min="2051" max="2051" width="3.140625" style="3" customWidth="1"/>
    <col min="2052" max="2052" width="4.5703125" style="3" customWidth="1"/>
    <col min="2053" max="2053" width="26.140625" style="3" bestFit="1" customWidth="1"/>
    <col min="2054" max="2054" width="3.140625" style="3" customWidth="1"/>
    <col min="2055" max="2055" width="7.5703125" style="3" customWidth="1"/>
    <col min="2056" max="2056" width="32.42578125" style="3" bestFit="1" customWidth="1"/>
    <col min="2057" max="2057" width="3.140625" style="3" customWidth="1"/>
    <col min="2058" max="2058" width="4.5703125" style="3" customWidth="1"/>
    <col min="2059" max="2059" width="25.85546875" style="3" bestFit="1" customWidth="1"/>
    <col min="2060" max="2060" width="3.140625" style="3" customWidth="1"/>
    <col min="2061" max="2061" width="4.5703125" style="3" customWidth="1"/>
    <col min="2062" max="2062" width="25.85546875" style="3" bestFit="1" customWidth="1"/>
    <col min="2063" max="2063" width="3.140625" style="3" customWidth="1"/>
    <col min="2064" max="2064" width="9.140625" style="3"/>
    <col min="2065" max="2065" width="25.85546875" style="3" bestFit="1" customWidth="1"/>
    <col min="2066" max="2304" width="9.140625" style="3"/>
    <col min="2305" max="2305" width="4.5703125" style="3" customWidth="1"/>
    <col min="2306" max="2306" width="26.140625" style="3" bestFit="1" customWidth="1"/>
    <col min="2307" max="2307" width="3.140625" style="3" customWidth="1"/>
    <col min="2308" max="2308" width="4.5703125" style="3" customWidth="1"/>
    <col min="2309" max="2309" width="26.140625" style="3" bestFit="1" customWidth="1"/>
    <col min="2310" max="2310" width="3.140625" style="3" customWidth="1"/>
    <col min="2311" max="2311" width="7.5703125" style="3" customWidth="1"/>
    <col min="2312" max="2312" width="32.42578125" style="3" bestFit="1" customWidth="1"/>
    <col min="2313" max="2313" width="3.140625" style="3" customWidth="1"/>
    <col min="2314" max="2314" width="4.5703125" style="3" customWidth="1"/>
    <col min="2315" max="2315" width="25.85546875" style="3" bestFit="1" customWidth="1"/>
    <col min="2316" max="2316" width="3.140625" style="3" customWidth="1"/>
    <col min="2317" max="2317" width="4.5703125" style="3" customWidth="1"/>
    <col min="2318" max="2318" width="25.85546875" style="3" bestFit="1" customWidth="1"/>
    <col min="2319" max="2319" width="3.140625" style="3" customWidth="1"/>
    <col min="2320" max="2320" width="9.140625" style="3"/>
    <col min="2321" max="2321" width="25.85546875" style="3" bestFit="1" customWidth="1"/>
    <col min="2322" max="2560" width="9.140625" style="3"/>
    <col min="2561" max="2561" width="4.5703125" style="3" customWidth="1"/>
    <col min="2562" max="2562" width="26.140625" style="3" bestFit="1" customWidth="1"/>
    <col min="2563" max="2563" width="3.140625" style="3" customWidth="1"/>
    <col min="2564" max="2564" width="4.5703125" style="3" customWidth="1"/>
    <col min="2565" max="2565" width="26.140625" style="3" bestFit="1" customWidth="1"/>
    <col min="2566" max="2566" width="3.140625" style="3" customWidth="1"/>
    <col min="2567" max="2567" width="7.5703125" style="3" customWidth="1"/>
    <col min="2568" max="2568" width="32.42578125" style="3" bestFit="1" customWidth="1"/>
    <col min="2569" max="2569" width="3.140625" style="3" customWidth="1"/>
    <col min="2570" max="2570" width="4.5703125" style="3" customWidth="1"/>
    <col min="2571" max="2571" width="25.85546875" style="3" bestFit="1" customWidth="1"/>
    <col min="2572" max="2572" width="3.140625" style="3" customWidth="1"/>
    <col min="2573" max="2573" width="4.5703125" style="3" customWidth="1"/>
    <col min="2574" max="2574" width="25.85546875" style="3" bestFit="1" customWidth="1"/>
    <col min="2575" max="2575" width="3.140625" style="3" customWidth="1"/>
    <col min="2576" max="2576" width="9.140625" style="3"/>
    <col min="2577" max="2577" width="25.85546875" style="3" bestFit="1" customWidth="1"/>
    <col min="2578" max="2816" width="9.140625" style="3"/>
    <col min="2817" max="2817" width="4.5703125" style="3" customWidth="1"/>
    <col min="2818" max="2818" width="26.140625" style="3" bestFit="1" customWidth="1"/>
    <col min="2819" max="2819" width="3.140625" style="3" customWidth="1"/>
    <col min="2820" max="2820" width="4.5703125" style="3" customWidth="1"/>
    <col min="2821" max="2821" width="26.140625" style="3" bestFit="1" customWidth="1"/>
    <col min="2822" max="2822" width="3.140625" style="3" customWidth="1"/>
    <col min="2823" max="2823" width="7.5703125" style="3" customWidth="1"/>
    <col min="2824" max="2824" width="32.42578125" style="3" bestFit="1" customWidth="1"/>
    <col min="2825" max="2825" width="3.140625" style="3" customWidth="1"/>
    <col min="2826" max="2826" width="4.5703125" style="3" customWidth="1"/>
    <col min="2827" max="2827" width="25.85546875" style="3" bestFit="1" customWidth="1"/>
    <col min="2828" max="2828" width="3.140625" style="3" customWidth="1"/>
    <col min="2829" max="2829" width="4.5703125" style="3" customWidth="1"/>
    <col min="2830" max="2830" width="25.85546875" style="3" bestFit="1" customWidth="1"/>
    <col min="2831" max="2831" width="3.140625" style="3" customWidth="1"/>
    <col min="2832" max="2832" width="9.140625" style="3"/>
    <col min="2833" max="2833" width="25.85546875" style="3" bestFit="1" customWidth="1"/>
    <col min="2834" max="3072" width="9.140625" style="3"/>
    <col min="3073" max="3073" width="4.5703125" style="3" customWidth="1"/>
    <col min="3074" max="3074" width="26.140625" style="3" bestFit="1" customWidth="1"/>
    <col min="3075" max="3075" width="3.140625" style="3" customWidth="1"/>
    <col min="3076" max="3076" width="4.5703125" style="3" customWidth="1"/>
    <col min="3077" max="3077" width="26.140625" style="3" bestFit="1" customWidth="1"/>
    <col min="3078" max="3078" width="3.140625" style="3" customWidth="1"/>
    <col min="3079" max="3079" width="7.5703125" style="3" customWidth="1"/>
    <col min="3080" max="3080" width="32.42578125" style="3" bestFit="1" customWidth="1"/>
    <col min="3081" max="3081" width="3.140625" style="3" customWidth="1"/>
    <col min="3082" max="3082" width="4.5703125" style="3" customWidth="1"/>
    <col min="3083" max="3083" width="25.85546875" style="3" bestFit="1" customWidth="1"/>
    <col min="3084" max="3084" width="3.140625" style="3" customWidth="1"/>
    <col min="3085" max="3085" width="4.5703125" style="3" customWidth="1"/>
    <col min="3086" max="3086" width="25.85546875" style="3" bestFit="1" customWidth="1"/>
    <col min="3087" max="3087" width="3.140625" style="3" customWidth="1"/>
    <col min="3088" max="3088" width="9.140625" style="3"/>
    <col min="3089" max="3089" width="25.85546875" style="3" bestFit="1" customWidth="1"/>
    <col min="3090" max="3328" width="9.140625" style="3"/>
    <col min="3329" max="3329" width="4.5703125" style="3" customWidth="1"/>
    <col min="3330" max="3330" width="26.140625" style="3" bestFit="1" customWidth="1"/>
    <col min="3331" max="3331" width="3.140625" style="3" customWidth="1"/>
    <col min="3332" max="3332" width="4.5703125" style="3" customWidth="1"/>
    <col min="3333" max="3333" width="26.140625" style="3" bestFit="1" customWidth="1"/>
    <col min="3334" max="3334" width="3.140625" style="3" customWidth="1"/>
    <col min="3335" max="3335" width="7.5703125" style="3" customWidth="1"/>
    <col min="3336" max="3336" width="32.42578125" style="3" bestFit="1" customWidth="1"/>
    <col min="3337" max="3337" width="3.140625" style="3" customWidth="1"/>
    <col min="3338" max="3338" width="4.5703125" style="3" customWidth="1"/>
    <col min="3339" max="3339" width="25.85546875" style="3" bestFit="1" customWidth="1"/>
    <col min="3340" max="3340" width="3.140625" style="3" customWidth="1"/>
    <col min="3341" max="3341" width="4.5703125" style="3" customWidth="1"/>
    <col min="3342" max="3342" width="25.85546875" style="3" bestFit="1" customWidth="1"/>
    <col min="3343" max="3343" width="3.140625" style="3" customWidth="1"/>
    <col min="3344" max="3344" width="9.140625" style="3"/>
    <col min="3345" max="3345" width="25.85546875" style="3" bestFit="1" customWidth="1"/>
    <col min="3346" max="3584" width="9.140625" style="3"/>
    <col min="3585" max="3585" width="4.5703125" style="3" customWidth="1"/>
    <col min="3586" max="3586" width="26.140625" style="3" bestFit="1" customWidth="1"/>
    <col min="3587" max="3587" width="3.140625" style="3" customWidth="1"/>
    <col min="3588" max="3588" width="4.5703125" style="3" customWidth="1"/>
    <col min="3589" max="3589" width="26.140625" style="3" bestFit="1" customWidth="1"/>
    <col min="3590" max="3590" width="3.140625" style="3" customWidth="1"/>
    <col min="3591" max="3591" width="7.5703125" style="3" customWidth="1"/>
    <col min="3592" max="3592" width="32.42578125" style="3" bestFit="1" customWidth="1"/>
    <col min="3593" max="3593" width="3.140625" style="3" customWidth="1"/>
    <col min="3594" max="3594" width="4.5703125" style="3" customWidth="1"/>
    <col min="3595" max="3595" width="25.85546875" style="3" bestFit="1" customWidth="1"/>
    <col min="3596" max="3596" width="3.140625" style="3" customWidth="1"/>
    <col min="3597" max="3597" width="4.5703125" style="3" customWidth="1"/>
    <col min="3598" max="3598" width="25.85546875" style="3" bestFit="1" customWidth="1"/>
    <col min="3599" max="3599" width="3.140625" style="3" customWidth="1"/>
    <col min="3600" max="3600" width="9.140625" style="3"/>
    <col min="3601" max="3601" width="25.85546875" style="3" bestFit="1" customWidth="1"/>
    <col min="3602" max="3840" width="9.140625" style="3"/>
    <col min="3841" max="3841" width="4.5703125" style="3" customWidth="1"/>
    <col min="3842" max="3842" width="26.140625" style="3" bestFit="1" customWidth="1"/>
    <col min="3843" max="3843" width="3.140625" style="3" customWidth="1"/>
    <col min="3844" max="3844" width="4.5703125" style="3" customWidth="1"/>
    <col min="3845" max="3845" width="26.140625" style="3" bestFit="1" customWidth="1"/>
    <col min="3846" max="3846" width="3.140625" style="3" customWidth="1"/>
    <col min="3847" max="3847" width="7.5703125" style="3" customWidth="1"/>
    <col min="3848" max="3848" width="32.42578125" style="3" bestFit="1" customWidth="1"/>
    <col min="3849" max="3849" width="3.140625" style="3" customWidth="1"/>
    <col min="3850" max="3850" width="4.5703125" style="3" customWidth="1"/>
    <col min="3851" max="3851" width="25.85546875" style="3" bestFit="1" customWidth="1"/>
    <col min="3852" max="3852" width="3.140625" style="3" customWidth="1"/>
    <col min="3853" max="3853" width="4.5703125" style="3" customWidth="1"/>
    <col min="3854" max="3854" width="25.85546875" style="3" bestFit="1" customWidth="1"/>
    <col min="3855" max="3855" width="3.140625" style="3" customWidth="1"/>
    <col min="3856" max="3856" width="9.140625" style="3"/>
    <col min="3857" max="3857" width="25.85546875" style="3" bestFit="1" customWidth="1"/>
    <col min="3858" max="4096" width="9.140625" style="3"/>
    <col min="4097" max="4097" width="4.5703125" style="3" customWidth="1"/>
    <col min="4098" max="4098" width="26.140625" style="3" bestFit="1" customWidth="1"/>
    <col min="4099" max="4099" width="3.140625" style="3" customWidth="1"/>
    <col min="4100" max="4100" width="4.5703125" style="3" customWidth="1"/>
    <col min="4101" max="4101" width="26.140625" style="3" bestFit="1" customWidth="1"/>
    <col min="4102" max="4102" width="3.140625" style="3" customWidth="1"/>
    <col min="4103" max="4103" width="7.5703125" style="3" customWidth="1"/>
    <col min="4104" max="4104" width="32.42578125" style="3" bestFit="1" customWidth="1"/>
    <col min="4105" max="4105" width="3.140625" style="3" customWidth="1"/>
    <col min="4106" max="4106" width="4.5703125" style="3" customWidth="1"/>
    <col min="4107" max="4107" width="25.85546875" style="3" bestFit="1" customWidth="1"/>
    <col min="4108" max="4108" width="3.140625" style="3" customWidth="1"/>
    <col min="4109" max="4109" width="4.5703125" style="3" customWidth="1"/>
    <col min="4110" max="4110" width="25.85546875" style="3" bestFit="1" customWidth="1"/>
    <col min="4111" max="4111" width="3.140625" style="3" customWidth="1"/>
    <col min="4112" max="4112" width="9.140625" style="3"/>
    <col min="4113" max="4113" width="25.85546875" style="3" bestFit="1" customWidth="1"/>
    <col min="4114" max="4352" width="9.140625" style="3"/>
    <col min="4353" max="4353" width="4.5703125" style="3" customWidth="1"/>
    <col min="4354" max="4354" width="26.140625" style="3" bestFit="1" customWidth="1"/>
    <col min="4355" max="4355" width="3.140625" style="3" customWidth="1"/>
    <col min="4356" max="4356" width="4.5703125" style="3" customWidth="1"/>
    <col min="4357" max="4357" width="26.140625" style="3" bestFit="1" customWidth="1"/>
    <col min="4358" max="4358" width="3.140625" style="3" customWidth="1"/>
    <col min="4359" max="4359" width="7.5703125" style="3" customWidth="1"/>
    <col min="4360" max="4360" width="32.42578125" style="3" bestFit="1" customWidth="1"/>
    <col min="4361" max="4361" width="3.140625" style="3" customWidth="1"/>
    <col min="4362" max="4362" width="4.5703125" style="3" customWidth="1"/>
    <col min="4363" max="4363" width="25.85546875" style="3" bestFit="1" customWidth="1"/>
    <col min="4364" max="4364" width="3.140625" style="3" customWidth="1"/>
    <col min="4365" max="4365" width="4.5703125" style="3" customWidth="1"/>
    <col min="4366" max="4366" width="25.85546875" style="3" bestFit="1" customWidth="1"/>
    <col min="4367" max="4367" width="3.140625" style="3" customWidth="1"/>
    <col min="4368" max="4368" width="9.140625" style="3"/>
    <col min="4369" max="4369" width="25.85546875" style="3" bestFit="1" customWidth="1"/>
    <col min="4370" max="4608" width="9.140625" style="3"/>
    <col min="4609" max="4609" width="4.5703125" style="3" customWidth="1"/>
    <col min="4610" max="4610" width="26.140625" style="3" bestFit="1" customWidth="1"/>
    <col min="4611" max="4611" width="3.140625" style="3" customWidth="1"/>
    <col min="4612" max="4612" width="4.5703125" style="3" customWidth="1"/>
    <col min="4613" max="4613" width="26.140625" style="3" bestFit="1" customWidth="1"/>
    <col min="4614" max="4614" width="3.140625" style="3" customWidth="1"/>
    <col min="4615" max="4615" width="7.5703125" style="3" customWidth="1"/>
    <col min="4616" max="4616" width="32.42578125" style="3" bestFit="1" customWidth="1"/>
    <col min="4617" max="4617" width="3.140625" style="3" customWidth="1"/>
    <col min="4618" max="4618" width="4.5703125" style="3" customWidth="1"/>
    <col min="4619" max="4619" width="25.85546875" style="3" bestFit="1" customWidth="1"/>
    <col min="4620" max="4620" width="3.140625" style="3" customWidth="1"/>
    <col min="4621" max="4621" width="4.5703125" style="3" customWidth="1"/>
    <col min="4622" max="4622" width="25.85546875" style="3" bestFit="1" customWidth="1"/>
    <col min="4623" max="4623" width="3.140625" style="3" customWidth="1"/>
    <col min="4624" max="4624" width="9.140625" style="3"/>
    <col min="4625" max="4625" width="25.85546875" style="3" bestFit="1" customWidth="1"/>
    <col min="4626" max="4864" width="9.140625" style="3"/>
    <col min="4865" max="4865" width="4.5703125" style="3" customWidth="1"/>
    <col min="4866" max="4866" width="26.140625" style="3" bestFit="1" customWidth="1"/>
    <col min="4867" max="4867" width="3.140625" style="3" customWidth="1"/>
    <col min="4868" max="4868" width="4.5703125" style="3" customWidth="1"/>
    <col min="4869" max="4869" width="26.140625" style="3" bestFit="1" customWidth="1"/>
    <col min="4870" max="4870" width="3.140625" style="3" customWidth="1"/>
    <col min="4871" max="4871" width="7.5703125" style="3" customWidth="1"/>
    <col min="4872" max="4872" width="32.42578125" style="3" bestFit="1" customWidth="1"/>
    <col min="4873" max="4873" width="3.140625" style="3" customWidth="1"/>
    <col min="4874" max="4874" width="4.5703125" style="3" customWidth="1"/>
    <col min="4875" max="4875" width="25.85546875" style="3" bestFit="1" customWidth="1"/>
    <col min="4876" max="4876" width="3.140625" style="3" customWidth="1"/>
    <col min="4877" max="4877" width="4.5703125" style="3" customWidth="1"/>
    <col min="4878" max="4878" width="25.85546875" style="3" bestFit="1" customWidth="1"/>
    <col min="4879" max="4879" width="3.140625" style="3" customWidth="1"/>
    <col min="4880" max="4880" width="9.140625" style="3"/>
    <col min="4881" max="4881" width="25.85546875" style="3" bestFit="1" customWidth="1"/>
    <col min="4882" max="5120" width="9.140625" style="3"/>
    <col min="5121" max="5121" width="4.5703125" style="3" customWidth="1"/>
    <col min="5122" max="5122" width="26.140625" style="3" bestFit="1" customWidth="1"/>
    <col min="5123" max="5123" width="3.140625" style="3" customWidth="1"/>
    <col min="5124" max="5124" width="4.5703125" style="3" customWidth="1"/>
    <col min="5125" max="5125" width="26.140625" style="3" bestFit="1" customWidth="1"/>
    <col min="5126" max="5126" width="3.140625" style="3" customWidth="1"/>
    <col min="5127" max="5127" width="7.5703125" style="3" customWidth="1"/>
    <col min="5128" max="5128" width="32.42578125" style="3" bestFit="1" customWidth="1"/>
    <col min="5129" max="5129" width="3.140625" style="3" customWidth="1"/>
    <col min="5130" max="5130" width="4.5703125" style="3" customWidth="1"/>
    <col min="5131" max="5131" width="25.85546875" style="3" bestFit="1" customWidth="1"/>
    <col min="5132" max="5132" width="3.140625" style="3" customWidth="1"/>
    <col min="5133" max="5133" width="4.5703125" style="3" customWidth="1"/>
    <col min="5134" max="5134" width="25.85546875" style="3" bestFit="1" customWidth="1"/>
    <col min="5135" max="5135" width="3.140625" style="3" customWidth="1"/>
    <col min="5136" max="5136" width="9.140625" style="3"/>
    <col min="5137" max="5137" width="25.85546875" style="3" bestFit="1" customWidth="1"/>
    <col min="5138" max="5376" width="9.140625" style="3"/>
    <col min="5377" max="5377" width="4.5703125" style="3" customWidth="1"/>
    <col min="5378" max="5378" width="26.140625" style="3" bestFit="1" customWidth="1"/>
    <col min="5379" max="5379" width="3.140625" style="3" customWidth="1"/>
    <col min="5380" max="5380" width="4.5703125" style="3" customWidth="1"/>
    <col min="5381" max="5381" width="26.140625" style="3" bestFit="1" customWidth="1"/>
    <col min="5382" max="5382" width="3.140625" style="3" customWidth="1"/>
    <col min="5383" max="5383" width="7.5703125" style="3" customWidth="1"/>
    <col min="5384" max="5384" width="32.42578125" style="3" bestFit="1" customWidth="1"/>
    <col min="5385" max="5385" width="3.140625" style="3" customWidth="1"/>
    <col min="5386" max="5386" width="4.5703125" style="3" customWidth="1"/>
    <col min="5387" max="5387" width="25.85546875" style="3" bestFit="1" customWidth="1"/>
    <col min="5388" max="5388" width="3.140625" style="3" customWidth="1"/>
    <col min="5389" max="5389" width="4.5703125" style="3" customWidth="1"/>
    <col min="5390" max="5390" width="25.85546875" style="3" bestFit="1" customWidth="1"/>
    <col min="5391" max="5391" width="3.140625" style="3" customWidth="1"/>
    <col min="5392" max="5392" width="9.140625" style="3"/>
    <col min="5393" max="5393" width="25.85546875" style="3" bestFit="1" customWidth="1"/>
    <col min="5394" max="5632" width="9.140625" style="3"/>
    <col min="5633" max="5633" width="4.5703125" style="3" customWidth="1"/>
    <col min="5634" max="5634" width="26.140625" style="3" bestFit="1" customWidth="1"/>
    <col min="5635" max="5635" width="3.140625" style="3" customWidth="1"/>
    <col min="5636" max="5636" width="4.5703125" style="3" customWidth="1"/>
    <col min="5637" max="5637" width="26.140625" style="3" bestFit="1" customWidth="1"/>
    <col min="5638" max="5638" width="3.140625" style="3" customWidth="1"/>
    <col min="5639" max="5639" width="7.5703125" style="3" customWidth="1"/>
    <col min="5640" max="5640" width="32.42578125" style="3" bestFit="1" customWidth="1"/>
    <col min="5641" max="5641" width="3.140625" style="3" customWidth="1"/>
    <col min="5642" max="5642" width="4.5703125" style="3" customWidth="1"/>
    <col min="5643" max="5643" width="25.85546875" style="3" bestFit="1" customWidth="1"/>
    <col min="5644" max="5644" width="3.140625" style="3" customWidth="1"/>
    <col min="5645" max="5645" width="4.5703125" style="3" customWidth="1"/>
    <col min="5646" max="5646" width="25.85546875" style="3" bestFit="1" customWidth="1"/>
    <col min="5647" max="5647" width="3.140625" style="3" customWidth="1"/>
    <col min="5648" max="5648" width="9.140625" style="3"/>
    <col min="5649" max="5649" width="25.85546875" style="3" bestFit="1" customWidth="1"/>
    <col min="5650" max="5888" width="9.140625" style="3"/>
    <col min="5889" max="5889" width="4.5703125" style="3" customWidth="1"/>
    <col min="5890" max="5890" width="26.140625" style="3" bestFit="1" customWidth="1"/>
    <col min="5891" max="5891" width="3.140625" style="3" customWidth="1"/>
    <col min="5892" max="5892" width="4.5703125" style="3" customWidth="1"/>
    <col min="5893" max="5893" width="26.140625" style="3" bestFit="1" customWidth="1"/>
    <col min="5894" max="5894" width="3.140625" style="3" customWidth="1"/>
    <col min="5895" max="5895" width="7.5703125" style="3" customWidth="1"/>
    <col min="5896" max="5896" width="32.42578125" style="3" bestFit="1" customWidth="1"/>
    <col min="5897" max="5897" width="3.140625" style="3" customWidth="1"/>
    <col min="5898" max="5898" width="4.5703125" style="3" customWidth="1"/>
    <col min="5899" max="5899" width="25.85546875" style="3" bestFit="1" customWidth="1"/>
    <col min="5900" max="5900" width="3.140625" style="3" customWidth="1"/>
    <col min="5901" max="5901" width="4.5703125" style="3" customWidth="1"/>
    <col min="5902" max="5902" width="25.85546875" style="3" bestFit="1" customWidth="1"/>
    <col min="5903" max="5903" width="3.140625" style="3" customWidth="1"/>
    <col min="5904" max="5904" width="9.140625" style="3"/>
    <col min="5905" max="5905" width="25.85546875" style="3" bestFit="1" customWidth="1"/>
    <col min="5906" max="6144" width="9.140625" style="3"/>
    <col min="6145" max="6145" width="4.5703125" style="3" customWidth="1"/>
    <col min="6146" max="6146" width="26.140625" style="3" bestFit="1" customWidth="1"/>
    <col min="6147" max="6147" width="3.140625" style="3" customWidth="1"/>
    <col min="6148" max="6148" width="4.5703125" style="3" customWidth="1"/>
    <col min="6149" max="6149" width="26.140625" style="3" bestFit="1" customWidth="1"/>
    <col min="6150" max="6150" width="3.140625" style="3" customWidth="1"/>
    <col min="6151" max="6151" width="7.5703125" style="3" customWidth="1"/>
    <col min="6152" max="6152" width="32.42578125" style="3" bestFit="1" customWidth="1"/>
    <col min="6153" max="6153" width="3.140625" style="3" customWidth="1"/>
    <col min="6154" max="6154" width="4.5703125" style="3" customWidth="1"/>
    <col min="6155" max="6155" width="25.85546875" style="3" bestFit="1" customWidth="1"/>
    <col min="6156" max="6156" width="3.140625" style="3" customWidth="1"/>
    <col min="6157" max="6157" width="4.5703125" style="3" customWidth="1"/>
    <col min="6158" max="6158" width="25.85546875" style="3" bestFit="1" customWidth="1"/>
    <col min="6159" max="6159" width="3.140625" style="3" customWidth="1"/>
    <col min="6160" max="6160" width="9.140625" style="3"/>
    <col min="6161" max="6161" width="25.85546875" style="3" bestFit="1" customWidth="1"/>
    <col min="6162" max="6400" width="9.140625" style="3"/>
    <col min="6401" max="6401" width="4.5703125" style="3" customWidth="1"/>
    <col min="6402" max="6402" width="26.140625" style="3" bestFit="1" customWidth="1"/>
    <col min="6403" max="6403" width="3.140625" style="3" customWidth="1"/>
    <col min="6404" max="6404" width="4.5703125" style="3" customWidth="1"/>
    <col min="6405" max="6405" width="26.140625" style="3" bestFit="1" customWidth="1"/>
    <col min="6406" max="6406" width="3.140625" style="3" customWidth="1"/>
    <col min="6407" max="6407" width="7.5703125" style="3" customWidth="1"/>
    <col min="6408" max="6408" width="32.42578125" style="3" bestFit="1" customWidth="1"/>
    <col min="6409" max="6409" width="3.140625" style="3" customWidth="1"/>
    <col min="6410" max="6410" width="4.5703125" style="3" customWidth="1"/>
    <col min="6411" max="6411" width="25.85546875" style="3" bestFit="1" customWidth="1"/>
    <col min="6412" max="6412" width="3.140625" style="3" customWidth="1"/>
    <col min="6413" max="6413" width="4.5703125" style="3" customWidth="1"/>
    <col min="6414" max="6414" width="25.85546875" style="3" bestFit="1" customWidth="1"/>
    <col min="6415" max="6415" width="3.140625" style="3" customWidth="1"/>
    <col min="6416" max="6416" width="9.140625" style="3"/>
    <col min="6417" max="6417" width="25.85546875" style="3" bestFit="1" customWidth="1"/>
    <col min="6418" max="6656" width="9.140625" style="3"/>
    <col min="6657" max="6657" width="4.5703125" style="3" customWidth="1"/>
    <col min="6658" max="6658" width="26.140625" style="3" bestFit="1" customWidth="1"/>
    <col min="6659" max="6659" width="3.140625" style="3" customWidth="1"/>
    <col min="6660" max="6660" width="4.5703125" style="3" customWidth="1"/>
    <col min="6661" max="6661" width="26.140625" style="3" bestFit="1" customWidth="1"/>
    <col min="6662" max="6662" width="3.140625" style="3" customWidth="1"/>
    <col min="6663" max="6663" width="7.5703125" style="3" customWidth="1"/>
    <col min="6664" max="6664" width="32.42578125" style="3" bestFit="1" customWidth="1"/>
    <col min="6665" max="6665" width="3.140625" style="3" customWidth="1"/>
    <col min="6666" max="6666" width="4.5703125" style="3" customWidth="1"/>
    <col min="6667" max="6667" width="25.85546875" style="3" bestFit="1" customWidth="1"/>
    <col min="6668" max="6668" width="3.140625" style="3" customWidth="1"/>
    <col min="6669" max="6669" width="4.5703125" style="3" customWidth="1"/>
    <col min="6670" max="6670" width="25.85546875" style="3" bestFit="1" customWidth="1"/>
    <col min="6671" max="6671" width="3.140625" style="3" customWidth="1"/>
    <col min="6672" max="6672" width="9.140625" style="3"/>
    <col min="6673" max="6673" width="25.85546875" style="3" bestFit="1" customWidth="1"/>
    <col min="6674" max="6912" width="9.140625" style="3"/>
    <col min="6913" max="6913" width="4.5703125" style="3" customWidth="1"/>
    <col min="6914" max="6914" width="26.140625" style="3" bestFit="1" customWidth="1"/>
    <col min="6915" max="6915" width="3.140625" style="3" customWidth="1"/>
    <col min="6916" max="6916" width="4.5703125" style="3" customWidth="1"/>
    <col min="6917" max="6917" width="26.140625" style="3" bestFit="1" customWidth="1"/>
    <col min="6918" max="6918" width="3.140625" style="3" customWidth="1"/>
    <col min="6919" max="6919" width="7.5703125" style="3" customWidth="1"/>
    <col min="6920" max="6920" width="32.42578125" style="3" bestFit="1" customWidth="1"/>
    <col min="6921" max="6921" width="3.140625" style="3" customWidth="1"/>
    <col min="6922" max="6922" width="4.5703125" style="3" customWidth="1"/>
    <col min="6923" max="6923" width="25.85546875" style="3" bestFit="1" customWidth="1"/>
    <col min="6924" max="6924" width="3.140625" style="3" customWidth="1"/>
    <col min="6925" max="6925" width="4.5703125" style="3" customWidth="1"/>
    <col min="6926" max="6926" width="25.85546875" style="3" bestFit="1" customWidth="1"/>
    <col min="6927" max="6927" width="3.140625" style="3" customWidth="1"/>
    <col min="6928" max="6928" width="9.140625" style="3"/>
    <col min="6929" max="6929" width="25.85546875" style="3" bestFit="1" customWidth="1"/>
    <col min="6930" max="7168" width="9.140625" style="3"/>
    <col min="7169" max="7169" width="4.5703125" style="3" customWidth="1"/>
    <col min="7170" max="7170" width="26.140625" style="3" bestFit="1" customWidth="1"/>
    <col min="7171" max="7171" width="3.140625" style="3" customWidth="1"/>
    <col min="7172" max="7172" width="4.5703125" style="3" customWidth="1"/>
    <col min="7173" max="7173" width="26.140625" style="3" bestFit="1" customWidth="1"/>
    <col min="7174" max="7174" width="3.140625" style="3" customWidth="1"/>
    <col min="7175" max="7175" width="7.5703125" style="3" customWidth="1"/>
    <col min="7176" max="7176" width="32.42578125" style="3" bestFit="1" customWidth="1"/>
    <col min="7177" max="7177" width="3.140625" style="3" customWidth="1"/>
    <col min="7178" max="7178" width="4.5703125" style="3" customWidth="1"/>
    <col min="7179" max="7179" width="25.85546875" style="3" bestFit="1" customWidth="1"/>
    <col min="7180" max="7180" width="3.140625" style="3" customWidth="1"/>
    <col min="7181" max="7181" width="4.5703125" style="3" customWidth="1"/>
    <col min="7182" max="7182" width="25.85546875" style="3" bestFit="1" customWidth="1"/>
    <col min="7183" max="7183" width="3.140625" style="3" customWidth="1"/>
    <col min="7184" max="7184" width="9.140625" style="3"/>
    <col min="7185" max="7185" width="25.85546875" style="3" bestFit="1" customWidth="1"/>
    <col min="7186" max="7424" width="9.140625" style="3"/>
    <col min="7425" max="7425" width="4.5703125" style="3" customWidth="1"/>
    <col min="7426" max="7426" width="26.140625" style="3" bestFit="1" customWidth="1"/>
    <col min="7427" max="7427" width="3.140625" style="3" customWidth="1"/>
    <col min="7428" max="7428" width="4.5703125" style="3" customWidth="1"/>
    <col min="7429" max="7429" width="26.140625" style="3" bestFit="1" customWidth="1"/>
    <col min="7430" max="7430" width="3.140625" style="3" customWidth="1"/>
    <col min="7431" max="7431" width="7.5703125" style="3" customWidth="1"/>
    <col min="7432" max="7432" width="32.42578125" style="3" bestFit="1" customWidth="1"/>
    <col min="7433" max="7433" width="3.140625" style="3" customWidth="1"/>
    <col min="7434" max="7434" width="4.5703125" style="3" customWidth="1"/>
    <col min="7435" max="7435" width="25.85546875" style="3" bestFit="1" customWidth="1"/>
    <col min="7436" max="7436" width="3.140625" style="3" customWidth="1"/>
    <col min="7437" max="7437" width="4.5703125" style="3" customWidth="1"/>
    <col min="7438" max="7438" width="25.85546875" style="3" bestFit="1" customWidth="1"/>
    <col min="7439" max="7439" width="3.140625" style="3" customWidth="1"/>
    <col min="7440" max="7440" width="9.140625" style="3"/>
    <col min="7441" max="7441" width="25.85546875" style="3" bestFit="1" customWidth="1"/>
    <col min="7442" max="7680" width="9.140625" style="3"/>
    <col min="7681" max="7681" width="4.5703125" style="3" customWidth="1"/>
    <col min="7682" max="7682" width="26.140625" style="3" bestFit="1" customWidth="1"/>
    <col min="7683" max="7683" width="3.140625" style="3" customWidth="1"/>
    <col min="7684" max="7684" width="4.5703125" style="3" customWidth="1"/>
    <col min="7685" max="7685" width="26.140625" style="3" bestFit="1" customWidth="1"/>
    <col min="7686" max="7686" width="3.140625" style="3" customWidth="1"/>
    <col min="7687" max="7687" width="7.5703125" style="3" customWidth="1"/>
    <col min="7688" max="7688" width="32.42578125" style="3" bestFit="1" customWidth="1"/>
    <col min="7689" max="7689" width="3.140625" style="3" customWidth="1"/>
    <col min="7690" max="7690" width="4.5703125" style="3" customWidth="1"/>
    <col min="7691" max="7691" width="25.85546875" style="3" bestFit="1" customWidth="1"/>
    <col min="7692" max="7692" width="3.140625" style="3" customWidth="1"/>
    <col min="7693" max="7693" width="4.5703125" style="3" customWidth="1"/>
    <col min="7694" max="7694" width="25.85546875" style="3" bestFit="1" customWidth="1"/>
    <col min="7695" max="7695" width="3.140625" style="3" customWidth="1"/>
    <col min="7696" max="7696" width="9.140625" style="3"/>
    <col min="7697" max="7697" width="25.85546875" style="3" bestFit="1" customWidth="1"/>
    <col min="7698" max="7936" width="9.140625" style="3"/>
    <col min="7937" max="7937" width="4.5703125" style="3" customWidth="1"/>
    <col min="7938" max="7938" width="26.140625" style="3" bestFit="1" customWidth="1"/>
    <col min="7939" max="7939" width="3.140625" style="3" customWidth="1"/>
    <col min="7940" max="7940" width="4.5703125" style="3" customWidth="1"/>
    <col min="7941" max="7941" width="26.140625" style="3" bestFit="1" customWidth="1"/>
    <col min="7942" max="7942" width="3.140625" style="3" customWidth="1"/>
    <col min="7943" max="7943" width="7.5703125" style="3" customWidth="1"/>
    <col min="7944" max="7944" width="32.42578125" style="3" bestFit="1" customWidth="1"/>
    <col min="7945" max="7945" width="3.140625" style="3" customWidth="1"/>
    <col min="7946" max="7946" width="4.5703125" style="3" customWidth="1"/>
    <col min="7947" max="7947" width="25.85546875" style="3" bestFit="1" customWidth="1"/>
    <col min="7948" max="7948" width="3.140625" style="3" customWidth="1"/>
    <col min="7949" max="7949" width="4.5703125" style="3" customWidth="1"/>
    <col min="7950" max="7950" width="25.85546875" style="3" bestFit="1" customWidth="1"/>
    <col min="7951" max="7951" width="3.140625" style="3" customWidth="1"/>
    <col min="7952" max="7952" width="9.140625" style="3"/>
    <col min="7953" max="7953" width="25.85546875" style="3" bestFit="1" customWidth="1"/>
    <col min="7954" max="8192" width="9.140625" style="3"/>
    <col min="8193" max="8193" width="4.5703125" style="3" customWidth="1"/>
    <col min="8194" max="8194" width="26.140625" style="3" bestFit="1" customWidth="1"/>
    <col min="8195" max="8195" width="3.140625" style="3" customWidth="1"/>
    <col min="8196" max="8196" width="4.5703125" style="3" customWidth="1"/>
    <col min="8197" max="8197" width="26.140625" style="3" bestFit="1" customWidth="1"/>
    <col min="8198" max="8198" width="3.140625" style="3" customWidth="1"/>
    <col min="8199" max="8199" width="7.5703125" style="3" customWidth="1"/>
    <col min="8200" max="8200" width="32.42578125" style="3" bestFit="1" customWidth="1"/>
    <col min="8201" max="8201" width="3.140625" style="3" customWidth="1"/>
    <col min="8202" max="8202" width="4.5703125" style="3" customWidth="1"/>
    <col min="8203" max="8203" width="25.85546875" style="3" bestFit="1" customWidth="1"/>
    <col min="8204" max="8204" width="3.140625" style="3" customWidth="1"/>
    <col min="8205" max="8205" width="4.5703125" style="3" customWidth="1"/>
    <col min="8206" max="8206" width="25.85546875" style="3" bestFit="1" customWidth="1"/>
    <col min="8207" max="8207" width="3.140625" style="3" customWidth="1"/>
    <col min="8208" max="8208" width="9.140625" style="3"/>
    <col min="8209" max="8209" width="25.85546875" style="3" bestFit="1" customWidth="1"/>
    <col min="8210" max="8448" width="9.140625" style="3"/>
    <col min="8449" max="8449" width="4.5703125" style="3" customWidth="1"/>
    <col min="8450" max="8450" width="26.140625" style="3" bestFit="1" customWidth="1"/>
    <col min="8451" max="8451" width="3.140625" style="3" customWidth="1"/>
    <col min="8452" max="8452" width="4.5703125" style="3" customWidth="1"/>
    <col min="8453" max="8453" width="26.140625" style="3" bestFit="1" customWidth="1"/>
    <col min="8454" max="8454" width="3.140625" style="3" customWidth="1"/>
    <col min="8455" max="8455" width="7.5703125" style="3" customWidth="1"/>
    <col min="8456" max="8456" width="32.42578125" style="3" bestFit="1" customWidth="1"/>
    <col min="8457" max="8457" width="3.140625" style="3" customWidth="1"/>
    <col min="8458" max="8458" width="4.5703125" style="3" customWidth="1"/>
    <col min="8459" max="8459" width="25.85546875" style="3" bestFit="1" customWidth="1"/>
    <col min="8460" max="8460" width="3.140625" style="3" customWidth="1"/>
    <col min="8461" max="8461" width="4.5703125" style="3" customWidth="1"/>
    <col min="8462" max="8462" width="25.85546875" style="3" bestFit="1" customWidth="1"/>
    <col min="8463" max="8463" width="3.140625" style="3" customWidth="1"/>
    <col min="8464" max="8464" width="9.140625" style="3"/>
    <col min="8465" max="8465" width="25.85546875" style="3" bestFit="1" customWidth="1"/>
    <col min="8466" max="8704" width="9.140625" style="3"/>
    <col min="8705" max="8705" width="4.5703125" style="3" customWidth="1"/>
    <col min="8706" max="8706" width="26.140625" style="3" bestFit="1" customWidth="1"/>
    <col min="8707" max="8707" width="3.140625" style="3" customWidth="1"/>
    <col min="8708" max="8708" width="4.5703125" style="3" customWidth="1"/>
    <col min="8709" max="8709" width="26.140625" style="3" bestFit="1" customWidth="1"/>
    <col min="8710" max="8710" width="3.140625" style="3" customWidth="1"/>
    <col min="8711" max="8711" width="7.5703125" style="3" customWidth="1"/>
    <col min="8712" max="8712" width="32.42578125" style="3" bestFit="1" customWidth="1"/>
    <col min="8713" max="8713" width="3.140625" style="3" customWidth="1"/>
    <col min="8714" max="8714" width="4.5703125" style="3" customWidth="1"/>
    <col min="8715" max="8715" width="25.85546875" style="3" bestFit="1" customWidth="1"/>
    <col min="8716" max="8716" width="3.140625" style="3" customWidth="1"/>
    <col min="8717" max="8717" width="4.5703125" style="3" customWidth="1"/>
    <col min="8718" max="8718" width="25.85546875" style="3" bestFit="1" customWidth="1"/>
    <col min="8719" max="8719" width="3.140625" style="3" customWidth="1"/>
    <col min="8720" max="8720" width="9.140625" style="3"/>
    <col min="8721" max="8721" width="25.85546875" style="3" bestFit="1" customWidth="1"/>
    <col min="8722" max="8960" width="9.140625" style="3"/>
    <col min="8961" max="8961" width="4.5703125" style="3" customWidth="1"/>
    <col min="8962" max="8962" width="26.140625" style="3" bestFit="1" customWidth="1"/>
    <col min="8963" max="8963" width="3.140625" style="3" customWidth="1"/>
    <col min="8964" max="8964" width="4.5703125" style="3" customWidth="1"/>
    <col min="8965" max="8965" width="26.140625" style="3" bestFit="1" customWidth="1"/>
    <col min="8966" max="8966" width="3.140625" style="3" customWidth="1"/>
    <col min="8967" max="8967" width="7.5703125" style="3" customWidth="1"/>
    <col min="8968" max="8968" width="32.42578125" style="3" bestFit="1" customWidth="1"/>
    <col min="8969" max="8969" width="3.140625" style="3" customWidth="1"/>
    <col min="8970" max="8970" width="4.5703125" style="3" customWidth="1"/>
    <col min="8971" max="8971" width="25.85546875" style="3" bestFit="1" customWidth="1"/>
    <col min="8972" max="8972" width="3.140625" style="3" customWidth="1"/>
    <col min="8973" max="8973" width="4.5703125" style="3" customWidth="1"/>
    <col min="8974" max="8974" width="25.85546875" style="3" bestFit="1" customWidth="1"/>
    <col min="8975" max="8975" width="3.140625" style="3" customWidth="1"/>
    <col min="8976" max="8976" width="9.140625" style="3"/>
    <col min="8977" max="8977" width="25.85546875" style="3" bestFit="1" customWidth="1"/>
    <col min="8978" max="9216" width="9.140625" style="3"/>
    <col min="9217" max="9217" width="4.5703125" style="3" customWidth="1"/>
    <col min="9218" max="9218" width="26.140625" style="3" bestFit="1" customWidth="1"/>
    <col min="9219" max="9219" width="3.140625" style="3" customWidth="1"/>
    <col min="9220" max="9220" width="4.5703125" style="3" customWidth="1"/>
    <col min="9221" max="9221" width="26.140625" style="3" bestFit="1" customWidth="1"/>
    <col min="9222" max="9222" width="3.140625" style="3" customWidth="1"/>
    <col min="9223" max="9223" width="7.5703125" style="3" customWidth="1"/>
    <col min="9224" max="9224" width="32.42578125" style="3" bestFit="1" customWidth="1"/>
    <col min="9225" max="9225" width="3.140625" style="3" customWidth="1"/>
    <col min="9226" max="9226" width="4.5703125" style="3" customWidth="1"/>
    <col min="9227" max="9227" width="25.85546875" style="3" bestFit="1" customWidth="1"/>
    <col min="9228" max="9228" width="3.140625" style="3" customWidth="1"/>
    <col min="9229" max="9229" width="4.5703125" style="3" customWidth="1"/>
    <col min="9230" max="9230" width="25.85546875" style="3" bestFit="1" customWidth="1"/>
    <col min="9231" max="9231" width="3.140625" style="3" customWidth="1"/>
    <col min="9232" max="9232" width="9.140625" style="3"/>
    <col min="9233" max="9233" width="25.85546875" style="3" bestFit="1" customWidth="1"/>
    <col min="9234" max="9472" width="9.140625" style="3"/>
    <col min="9473" max="9473" width="4.5703125" style="3" customWidth="1"/>
    <col min="9474" max="9474" width="26.140625" style="3" bestFit="1" customWidth="1"/>
    <col min="9475" max="9475" width="3.140625" style="3" customWidth="1"/>
    <col min="9476" max="9476" width="4.5703125" style="3" customWidth="1"/>
    <col min="9477" max="9477" width="26.140625" style="3" bestFit="1" customWidth="1"/>
    <col min="9478" max="9478" width="3.140625" style="3" customWidth="1"/>
    <col min="9479" max="9479" width="7.5703125" style="3" customWidth="1"/>
    <col min="9480" max="9480" width="32.42578125" style="3" bestFit="1" customWidth="1"/>
    <col min="9481" max="9481" width="3.140625" style="3" customWidth="1"/>
    <col min="9482" max="9482" width="4.5703125" style="3" customWidth="1"/>
    <col min="9483" max="9483" width="25.85546875" style="3" bestFit="1" customWidth="1"/>
    <col min="9484" max="9484" width="3.140625" style="3" customWidth="1"/>
    <col min="9485" max="9485" width="4.5703125" style="3" customWidth="1"/>
    <col min="9486" max="9486" width="25.85546875" style="3" bestFit="1" customWidth="1"/>
    <col min="9487" max="9487" width="3.140625" style="3" customWidth="1"/>
    <col min="9488" max="9488" width="9.140625" style="3"/>
    <col min="9489" max="9489" width="25.85546875" style="3" bestFit="1" customWidth="1"/>
    <col min="9490" max="9728" width="9.140625" style="3"/>
    <col min="9729" max="9729" width="4.5703125" style="3" customWidth="1"/>
    <col min="9730" max="9730" width="26.140625" style="3" bestFit="1" customWidth="1"/>
    <col min="9731" max="9731" width="3.140625" style="3" customWidth="1"/>
    <col min="9732" max="9732" width="4.5703125" style="3" customWidth="1"/>
    <col min="9733" max="9733" width="26.140625" style="3" bestFit="1" customWidth="1"/>
    <col min="9734" max="9734" width="3.140625" style="3" customWidth="1"/>
    <col min="9735" max="9735" width="7.5703125" style="3" customWidth="1"/>
    <col min="9736" max="9736" width="32.42578125" style="3" bestFit="1" customWidth="1"/>
    <col min="9737" max="9737" width="3.140625" style="3" customWidth="1"/>
    <col min="9738" max="9738" width="4.5703125" style="3" customWidth="1"/>
    <col min="9739" max="9739" width="25.85546875" style="3" bestFit="1" customWidth="1"/>
    <col min="9740" max="9740" width="3.140625" style="3" customWidth="1"/>
    <col min="9741" max="9741" width="4.5703125" style="3" customWidth="1"/>
    <col min="9742" max="9742" width="25.85546875" style="3" bestFit="1" customWidth="1"/>
    <col min="9743" max="9743" width="3.140625" style="3" customWidth="1"/>
    <col min="9744" max="9744" width="9.140625" style="3"/>
    <col min="9745" max="9745" width="25.85546875" style="3" bestFit="1" customWidth="1"/>
    <col min="9746" max="9984" width="9.140625" style="3"/>
    <col min="9985" max="9985" width="4.5703125" style="3" customWidth="1"/>
    <col min="9986" max="9986" width="26.140625" style="3" bestFit="1" customWidth="1"/>
    <col min="9987" max="9987" width="3.140625" style="3" customWidth="1"/>
    <col min="9988" max="9988" width="4.5703125" style="3" customWidth="1"/>
    <col min="9989" max="9989" width="26.140625" style="3" bestFit="1" customWidth="1"/>
    <col min="9990" max="9990" width="3.140625" style="3" customWidth="1"/>
    <col min="9991" max="9991" width="7.5703125" style="3" customWidth="1"/>
    <col min="9992" max="9992" width="32.42578125" style="3" bestFit="1" customWidth="1"/>
    <col min="9993" max="9993" width="3.140625" style="3" customWidth="1"/>
    <col min="9994" max="9994" width="4.5703125" style="3" customWidth="1"/>
    <col min="9995" max="9995" width="25.85546875" style="3" bestFit="1" customWidth="1"/>
    <col min="9996" max="9996" width="3.140625" style="3" customWidth="1"/>
    <col min="9997" max="9997" width="4.5703125" style="3" customWidth="1"/>
    <col min="9998" max="9998" width="25.85546875" style="3" bestFit="1" customWidth="1"/>
    <col min="9999" max="9999" width="3.140625" style="3" customWidth="1"/>
    <col min="10000" max="10000" width="9.140625" style="3"/>
    <col min="10001" max="10001" width="25.85546875" style="3" bestFit="1" customWidth="1"/>
    <col min="10002" max="10240" width="9.140625" style="3"/>
    <col min="10241" max="10241" width="4.5703125" style="3" customWidth="1"/>
    <col min="10242" max="10242" width="26.140625" style="3" bestFit="1" customWidth="1"/>
    <col min="10243" max="10243" width="3.140625" style="3" customWidth="1"/>
    <col min="10244" max="10244" width="4.5703125" style="3" customWidth="1"/>
    <col min="10245" max="10245" width="26.140625" style="3" bestFit="1" customWidth="1"/>
    <col min="10246" max="10246" width="3.140625" style="3" customWidth="1"/>
    <col min="10247" max="10247" width="7.5703125" style="3" customWidth="1"/>
    <col min="10248" max="10248" width="32.42578125" style="3" bestFit="1" customWidth="1"/>
    <col min="10249" max="10249" width="3.140625" style="3" customWidth="1"/>
    <col min="10250" max="10250" width="4.5703125" style="3" customWidth="1"/>
    <col min="10251" max="10251" width="25.85546875" style="3" bestFit="1" customWidth="1"/>
    <col min="10252" max="10252" width="3.140625" style="3" customWidth="1"/>
    <col min="10253" max="10253" width="4.5703125" style="3" customWidth="1"/>
    <col min="10254" max="10254" width="25.85546875" style="3" bestFit="1" customWidth="1"/>
    <col min="10255" max="10255" width="3.140625" style="3" customWidth="1"/>
    <col min="10256" max="10256" width="9.140625" style="3"/>
    <col min="10257" max="10257" width="25.85546875" style="3" bestFit="1" customWidth="1"/>
    <col min="10258" max="10496" width="9.140625" style="3"/>
    <col min="10497" max="10497" width="4.5703125" style="3" customWidth="1"/>
    <col min="10498" max="10498" width="26.140625" style="3" bestFit="1" customWidth="1"/>
    <col min="10499" max="10499" width="3.140625" style="3" customWidth="1"/>
    <col min="10500" max="10500" width="4.5703125" style="3" customWidth="1"/>
    <col min="10501" max="10501" width="26.140625" style="3" bestFit="1" customWidth="1"/>
    <col min="10502" max="10502" width="3.140625" style="3" customWidth="1"/>
    <col min="10503" max="10503" width="7.5703125" style="3" customWidth="1"/>
    <col min="10504" max="10504" width="32.42578125" style="3" bestFit="1" customWidth="1"/>
    <col min="10505" max="10505" width="3.140625" style="3" customWidth="1"/>
    <col min="10506" max="10506" width="4.5703125" style="3" customWidth="1"/>
    <col min="10507" max="10507" width="25.85546875" style="3" bestFit="1" customWidth="1"/>
    <col min="10508" max="10508" width="3.140625" style="3" customWidth="1"/>
    <col min="10509" max="10509" width="4.5703125" style="3" customWidth="1"/>
    <col min="10510" max="10510" width="25.85546875" style="3" bestFit="1" customWidth="1"/>
    <col min="10511" max="10511" width="3.140625" style="3" customWidth="1"/>
    <col min="10512" max="10512" width="9.140625" style="3"/>
    <col min="10513" max="10513" width="25.85546875" style="3" bestFit="1" customWidth="1"/>
    <col min="10514" max="10752" width="9.140625" style="3"/>
    <col min="10753" max="10753" width="4.5703125" style="3" customWidth="1"/>
    <col min="10754" max="10754" width="26.140625" style="3" bestFit="1" customWidth="1"/>
    <col min="10755" max="10755" width="3.140625" style="3" customWidth="1"/>
    <col min="10756" max="10756" width="4.5703125" style="3" customWidth="1"/>
    <col min="10757" max="10757" width="26.140625" style="3" bestFit="1" customWidth="1"/>
    <col min="10758" max="10758" width="3.140625" style="3" customWidth="1"/>
    <col min="10759" max="10759" width="7.5703125" style="3" customWidth="1"/>
    <col min="10760" max="10760" width="32.42578125" style="3" bestFit="1" customWidth="1"/>
    <col min="10761" max="10761" width="3.140625" style="3" customWidth="1"/>
    <col min="10762" max="10762" width="4.5703125" style="3" customWidth="1"/>
    <col min="10763" max="10763" width="25.85546875" style="3" bestFit="1" customWidth="1"/>
    <col min="10764" max="10764" width="3.140625" style="3" customWidth="1"/>
    <col min="10765" max="10765" width="4.5703125" style="3" customWidth="1"/>
    <col min="10766" max="10766" width="25.85546875" style="3" bestFit="1" customWidth="1"/>
    <col min="10767" max="10767" width="3.140625" style="3" customWidth="1"/>
    <col min="10768" max="10768" width="9.140625" style="3"/>
    <col min="10769" max="10769" width="25.85546875" style="3" bestFit="1" customWidth="1"/>
    <col min="10770" max="11008" width="9.140625" style="3"/>
    <col min="11009" max="11009" width="4.5703125" style="3" customWidth="1"/>
    <col min="11010" max="11010" width="26.140625" style="3" bestFit="1" customWidth="1"/>
    <col min="11011" max="11011" width="3.140625" style="3" customWidth="1"/>
    <col min="11012" max="11012" width="4.5703125" style="3" customWidth="1"/>
    <col min="11013" max="11013" width="26.140625" style="3" bestFit="1" customWidth="1"/>
    <col min="11014" max="11014" width="3.140625" style="3" customWidth="1"/>
    <col min="11015" max="11015" width="7.5703125" style="3" customWidth="1"/>
    <col min="11016" max="11016" width="32.42578125" style="3" bestFit="1" customWidth="1"/>
    <col min="11017" max="11017" width="3.140625" style="3" customWidth="1"/>
    <col min="11018" max="11018" width="4.5703125" style="3" customWidth="1"/>
    <col min="11019" max="11019" width="25.85546875" style="3" bestFit="1" customWidth="1"/>
    <col min="11020" max="11020" width="3.140625" style="3" customWidth="1"/>
    <col min="11021" max="11021" width="4.5703125" style="3" customWidth="1"/>
    <col min="11022" max="11022" width="25.85546875" style="3" bestFit="1" customWidth="1"/>
    <col min="11023" max="11023" width="3.140625" style="3" customWidth="1"/>
    <col min="11024" max="11024" width="9.140625" style="3"/>
    <col min="11025" max="11025" width="25.85546875" style="3" bestFit="1" customWidth="1"/>
    <col min="11026" max="11264" width="9.140625" style="3"/>
    <col min="11265" max="11265" width="4.5703125" style="3" customWidth="1"/>
    <col min="11266" max="11266" width="26.140625" style="3" bestFit="1" customWidth="1"/>
    <col min="11267" max="11267" width="3.140625" style="3" customWidth="1"/>
    <col min="11268" max="11268" width="4.5703125" style="3" customWidth="1"/>
    <col min="11269" max="11269" width="26.140625" style="3" bestFit="1" customWidth="1"/>
    <col min="11270" max="11270" width="3.140625" style="3" customWidth="1"/>
    <col min="11271" max="11271" width="7.5703125" style="3" customWidth="1"/>
    <col min="11272" max="11272" width="32.42578125" style="3" bestFit="1" customWidth="1"/>
    <col min="11273" max="11273" width="3.140625" style="3" customWidth="1"/>
    <col min="11274" max="11274" width="4.5703125" style="3" customWidth="1"/>
    <col min="11275" max="11275" width="25.85546875" style="3" bestFit="1" customWidth="1"/>
    <col min="11276" max="11276" width="3.140625" style="3" customWidth="1"/>
    <col min="11277" max="11277" width="4.5703125" style="3" customWidth="1"/>
    <col min="11278" max="11278" width="25.85546875" style="3" bestFit="1" customWidth="1"/>
    <col min="11279" max="11279" width="3.140625" style="3" customWidth="1"/>
    <col min="11280" max="11280" width="9.140625" style="3"/>
    <col min="11281" max="11281" width="25.85546875" style="3" bestFit="1" customWidth="1"/>
    <col min="11282" max="11520" width="9.140625" style="3"/>
    <col min="11521" max="11521" width="4.5703125" style="3" customWidth="1"/>
    <col min="11522" max="11522" width="26.140625" style="3" bestFit="1" customWidth="1"/>
    <col min="11523" max="11523" width="3.140625" style="3" customWidth="1"/>
    <col min="11524" max="11524" width="4.5703125" style="3" customWidth="1"/>
    <col min="11525" max="11525" width="26.140625" style="3" bestFit="1" customWidth="1"/>
    <col min="11526" max="11526" width="3.140625" style="3" customWidth="1"/>
    <col min="11527" max="11527" width="7.5703125" style="3" customWidth="1"/>
    <col min="11528" max="11528" width="32.42578125" style="3" bestFit="1" customWidth="1"/>
    <col min="11529" max="11529" width="3.140625" style="3" customWidth="1"/>
    <col min="11530" max="11530" width="4.5703125" style="3" customWidth="1"/>
    <col min="11531" max="11531" width="25.85546875" style="3" bestFit="1" customWidth="1"/>
    <col min="11532" max="11532" width="3.140625" style="3" customWidth="1"/>
    <col min="11533" max="11533" width="4.5703125" style="3" customWidth="1"/>
    <col min="11534" max="11534" width="25.85546875" style="3" bestFit="1" customWidth="1"/>
    <col min="11535" max="11535" width="3.140625" style="3" customWidth="1"/>
    <col min="11536" max="11536" width="9.140625" style="3"/>
    <col min="11537" max="11537" width="25.85546875" style="3" bestFit="1" customWidth="1"/>
    <col min="11538" max="11776" width="9.140625" style="3"/>
    <col min="11777" max="11777" width="4.5703125" style="3" customWidth="1"/>
    <col min="11778" max="11778" width="26.140625" style="3" bestFit="1" customWidth="1"/>
    <col min="11779" max="11779" width="3.140625" style="3" customWidth="1"/>
    <col min="11780" max="11780" width="4.5703125" style="3" customWidth="1"/>
    <col min="11781" max="11781" width="26.140625" style="3" bestFit="1" customWidth="1"/>
    <col min="11782" max="11782" width="3.140625" style="3" customWidth="1"/>
    <col min="11783" max="11783" width="7.5703125" style="3" customWidth="1"/>
    <col min="11784" max="11784" width="32.42578125" style="3" bestFit="1" customWidth="1"/>
    <col min="11785" max="11785" width="3.140625" style="3" customWidth="1"/>
    <col min="11786" max="11786" width="4.5703125" style="3" customWidth="1"/>
    <col min="11787" max="11787" width="25.85546875" style="3" bestFit="1" customWidth="1"/>
    <col min="11788" max="11788" width="3.140625" style="3" customWidth="1"/>
    <col min="11789" max="11789" width="4.5703125" style="3" customWidth="1"/>
    <col min="11790" max="11790" width="25.85546875" style="3" bestFit="1" customWidth="1"/>
    <col min="11791" max="11791" width="3.140625" style="3" customWidth="1"/>
    <col min="11792" max="11792" width="9.140625" style="3"/>
    <col min="11793" max="11793" width="25.85546875" style="3" bestFit="1" customWidth="1"/>
    <col min="11794" max="12032" width="9.140625" style="3"/>
    <col min="12033" max="12033" width="4.5703125" style="3" customWidth="1"/>
    <col min="12034" max="12034" width="26.140625" style="3" bestFit="1" customWidth="1"/>
    <col min="12035" max="12035" width="3.140625" style="3" customWidth="1"/>
    <col min="12036" max="12036" width="4.5703125" style="3" customWidth="1"/>
    <col min="12037" max="12037" width="26.140625" style="3" bestFit="1" customWidth="1"/>
    <col min="12038" max="12038" width="3.140625" style="3" customWidth="1"/>
    <col min="12039" max="12039" width="7.5703125" style="3" customWidth="1"/>
    <col min="12040" max="12040" width="32.42578125" style="3" bestFit="1" customWidth="1"/>
    <col min="12041" max="12041" width="3.140625" style="3" customWidth="1"/>
    <col min="12042" max="12042" width="4.5703125" style="3" customWidth="1"/>
    <col min="12043" max="12043" width="25.85546875" style="3" bestFit="1" customWidth="1"/>
    <col min="12044" max="12044" width="3.140625" style="3" customWidth="1"/>
    <col min="12045" max="12045" width="4.5703125" style="3" customWidth="1"/>
    <col min="12046" max="12046" width="25.85546875" style="3" bestFit="1" customWidth="1"/>
    <col min="12047" max="12047" width="3.140625" style="3" customWidth="1"/>
    <col min="12048" max="12048" width="9.140625" style="3"/>
    <col min="12049" max="12049" width="25.85546875" style="3" bestFit="1" customWidth="1"/>
    <col min="12050" max="12288" width="9.140625" style="3"/>
    <col min="12289" max="12289" width="4.5703125" style="3" customWidth="1"/>
    <col min="12290" max="12290" width="26.140625" style="3" bestFit="1" customWidth="1"/>
    <col min="12291" max="12291" width="3.140625" style="3" customWidth="1"/>
    <col min="12292" max="12292" width="4.5703125" style="3" customWidth="1"/>
    <col min="12293" max="12293" width="26.140625" style="3" bestFit="1" customWidth="1"/>
    <col min="12294" max="12294" width="3.140625" style="3" customWidth="1"/>
    <col min="12295" max="12295" width="7.5703125" style="3" customWidth="1"/>
    <col min="12296" max="12296" width="32.42578125" style="3" bestFit="1" customWidth="1"/>
    <col min="12297" max="12297" width="3.140625" style="3" customWidth="1"/>
    <col min="12298" max="12298" width="4.5703125" style="3" customWidth="1"/>
    <col min="12299" max="12299" width="25.85546875" style="3" bestFit="1" customWidth="1"/>
    <col min="12300" max="12300" width="3.140625" style="3" customWidth="1"/>
    <col min="12301" max="12301" width="4.5703125" style="3" customWidth="1"/>
    <col min="12302" max="12302" width="25.85546875" style="3" bestFit="1" customWidth="1"/>
    <col min="12303" max="12303" width="3.140625" style="3" customWidth="1"/>
    <col min="12304" max="12304" width="9.140625" style="3"/>
    <col min="12305" max="12305" width="25.85546875" style="3" bestFit="1" customWidth="1"/>
    <col min="12306" max="12544" width="9.140625" style="3"/>
    <col min="12545" max="12545" width="4.5703125" style="3" customWidth="1"/>
    <col min="12546" max="12546" width="26.140625" style="3" bestFit="1" customWidth="1"/>
    <col min="12547" max="12547" width="3.140625" style="3" customWidth="1"/>
    <col min="12548" max="12548" width="4.5703125" style="3" customWidth="1"/>
    <col min="12549" max="12549" width="26.140625" style="3" bestFit="1" customWidth="1"/>
    <col min="12550" max="12550" width="3.140625" style="3" customWidth="1"/>
    <col min="12551" max="12551" width="7.5703125" style="3" customWidth="1"/>
    <col min="12552" max="12552" width="32.42578125" style="3" bestFit="1" customWidth="1"/>
    <col min="12553" max="12553" width="3.140625" style="3" customWidth="1"/>
    <col min="12554" max="12554" width="4.5703125" style="3" customWidth="1"/>
    <col min="12555" max="12555" width="25.85546875" style="3" bestFit="1" customWidth="1"/>
    <col min="12556" max="12556" width="3.140625" style="3" customWidth="1"/>
    <col min="12557" max="12557" width="4.5703125" style="3" customWidth="1"/>
    <col min="12558" max="12558" width="25.85546875" style="3" bestFit="1" customWidth="1"/>
    <col min="12559" max="12559" width="3.140625" style="3" customWidth="1"/>
    <col min="12560" max="12560" width="9.140625" style="3"/>
    <col min="12561" max="12561" width="25.85546875" style="3" bestFit="1" customWidth="1"/>
    <col min="12562" max="12800" width="9.140625" style="3"/>
    <col min="12801" max="12801" width="4.5703125" style="3" customWidth="1"/>
    <col min="12802" max="12802" width="26.140625" style="3" bestFit="1" customWidth="1"/>
    <col min="12803" max="12803" width="3.140625" style="3" customWidth="1"/>
    <col min="12804" max="12804" width="4.5703125" style="3" customWidth="1"/>
    <col min="12805" max="12805" width="26.140625" style="3" bestFit="1" customWidth="1"/>
    <col min="12806" max="12806" width="3.140625" style="3" customWidth="1"/>
    <col min="12807" max="12807" width="7.5703125" style="3" customWidth="1"/>
    <col min="12808" max="12808" width="32.42578125" style="3" bestFit="1" customWidth="1"/>
    <col min="12809" max="12809" width="3.140625" style="3" customWidth="1"/>
    <col min="12810" max="12810" width="4.5703125" style="3" customWidth="1"/>
    <col min="12811" max="12811" width="25.85546875" style="3" bestFit="1" customWidth="1"/>
    <col min="12812" max="12812" width="3.140625" style="3" customWidth="1"/>
    <col min="12813" max="12813" width="4.5703125" style="3" customWidth="1"/>
    <col min="12814" max="12814" width="25.85546875" style="3" bestFit="1" customWidth="1"/>
    <col min="12815" max="12815" width="3.140625" style="3" customWidth="1"/>
    <col min="12816" max="12816" width="9.140625" style="3"/>
    <col min="12817" max="12817" width="25.85546875" style="3" bestFit="1" customWidth="1"/>
    <col min="12818" max="13056" width="9.140625" style="3"/>
    <col min="13057" max="13057" width="4.5703125" style="3" customWidth="1"/>
    <col min="13058" max="13058" width="26.140625" style="3" bestFit="1" customWidth="1"/>
    <col min="13059" max="13059" width="3.140625" style="3" customWidth="1"/>
    <col min="13060" max="13060" width="4.5703125" style="3" customWidth="1"/>
    <col min="13061" max="13061" width="26.140625" style="3" bestFit="1" customWidth="1"/>
    <col min="13062" max="13062" width="3.140625" style="3" customWidth="1"/>
    <col min="13063" max="13063" width="7.5703125" style="3" customWidth="1"/>
    <col min="13064" max="13064" width="32.42578125" style="3" bestFit="1" customWidth="1"/>
    <col min="13065" max="13065" width="3.140625" style="3" customWidth="1"/>
    <col min="13066" max="13066" width="4.5703125" style="3" customWidth="1"/>
    <col min="13067" max="13067" width="25.85546875" style="3" bestFit="1" customWidth="1"/>
    <col min="13068" max="13068" width="3.140625" style="3" customWidth="1"/>
    <col min="13069" max="13069" width="4.5703125" style="3" customWidth="1"/>
    <col min="13070" max="13070" width="25.85546875" style="3" bestFit="1" customWidth="1"/>
    <col min="13071" max="13071" width="3.140625" style="3" customWidth="1"/>
    <col min="13072" max="13072" width="9.140625" style="3"/>
    <col min="13073" max="13073" width="25.85546875" style="3" bestFit="1" customWidth="1"/>
    <col min="13074" max="13312" width="9.140625" style="3"/>
    <col min="13313" max="13313" width="4.5703125" style="3" customWidth="1"/>
    <col min="13314" max="13314" width="26.140625" style="3" bestFit="1" customWidth="1"/>
    <col min="13315" max="13315" width="3.140625" style="3" customWidth="1"/>
    <col min="13316" max="13316" width="4.5703125" style="3" customWidth="1"/>
    <col min="13317" max="13317" width="26.140625" style="3" bestFit="1" customWidth="1"/>
    <col min="13318" max="13318" width="3.140625" style="3" customWidth="1"/>
    <col min="13319" max="13319" width="7.5703125" style="3" customWidth="1"/>
    <col min="13320" max="13320" width="32.42578125" style="3" bestFit="1" customWidth="1"/>
    <col min="13321" max="13321" width="3.140625" style="3" customWidth="1"/>
    <col min="13322" max="13322" width="4.5703125" style="3" customWidth="1"/>
    <col min="13323" max="13323" width="25.85546875" style="3" bestFit="1" customWidth="1"/>
    <col min="13324" max="13324" width="3.140625" style="3" customWidth="1"/>
    <col min="13325" max="13325" width="4.5703125" style="3" customWidth="1"/>
    <col min="13326" max="13326" width="25.85546875" style="3" bestFit="1" customWidth="1"/>
    <col min="13327" max="13327" width="3.140625" style="3" customWidth="1"/>
    <col min="13328" max="13328" width="9.140625" style="3"/>
    <col min="13329" max="13329" width="25.85546875" style="3" bestFit="1" customWidth="1"/>
    <col min="13330" max="13568" width="9.140625" style="3"/>
    <col min="13569" max="13569" width="4.5703125" style="3" customWidth="1"/>
    <col min="13570" max="13570" width="26.140625" style="3" bestFit="1" customWidth="1"/>
    <col min="13571" max="13571" width="3.140625" style="3" customWidth="1"/>
    <col min="13572" max="13572" width="4.5703125" style="3" customWidth="1"/>
    <col min="13573" max="13573" width="26.140625" style="3" bestFit="1" customWidth="1"/>
    <col min="13574" max="13574" width="3.140625" style="3" customWidth="1"/>
    <col min="13575" max="13575" width="7.5703125" style="3" customWidth="1"/>
    <col min="13576" max="13576" width="32.42578125" style="3" bestFit="1" customWidth="1"/>
    <col min="13577" max="13577" width="3.140625" style="3" customWidth="1"/>
    <col min="13578" max="13578" width="4.5703125" style="3" customWidth="1"/>
    <col min="13579" max="13579" width="25.85546875" style="3" bestFit="1" customWidth="1"/>
    <col min="13580" max="13580" width="3.140625" style="3" customWidth="1"/>
    <col min="13581" max="13581" width="4.5703125" style="3" customWidth="1"/>
    <col min="13582" max="13582" width="25.85546875" style="3" bestFit="1" customWidth="1"/>
    <col min="13583" max="13583" width="3.140625" style="3" customWidth="1"/>
    <col min="13584" max="13584" width="9.140625" style="3"/>
    <col min="13585" max="13585" width="25.85546875" style="3" bestFit="1" customWidth="1"/>
    <col min="13586" max="13824" width="9.140625" style="3"/>
    <col min="13825" max="13825" width="4.5703125" style="3" customWidth="1"/>
    <col min="13826" max="13826" width="26.140625" style="3" bestFit="1" customWidth="1"/>
    <col min="13827" max="13827" width="3.140625" style="3" customWidth="1"/>
    <col min="13828" max="13828" width="4.5703125" style="3" customWidth="1"/>
    <col min="13829" max="13829" width="26.140625" style="3" bestFit="1" customWidth="1"/>
    <col min="13830" max="13830" width="3.140625" style="3" customWidth="1"/>
    <col min="13831" max="13831" width="7.5703125" style="3" customWidth="1"/>
    <col min="13832" max="13832" width="32.42578125" style="3" bestFit="1" customWidth="1"/>
    <col min="13833" max="13833" width="3.140625" style="3" customWidth="1"/>
    <col min="13834" max="13834" width="4.5703125" style="3" customWidth="1"/>
    <col min="13835" max="13835" width="25.85546875" style="3" bestFit="1" customWidth="1"/>
    <col min="13836" max="13836" width="3.140625" style="3" customWidth="1"/>
    <col min="13837" max="13837" width="4.5703125" style="3" customWidth="1"/>
    <col min="13838" max="13838" width="25.85546875" style="3" bestFit="1" customWidth="1"/>
    <col min="13839" max="13839" width="3.140625" style="3" customWidth="1"/>
    <col min="13840" max="13840" width="9.140625" style="3"/>
    <col min="13841" max="13841" width="25.85546875" style="3" bestFit="1" customWidth="1"/>
    <col min="13842" max="14080" width="9.140625" style="3"/>
    <col min="14081" max="14081" width="4.5703125" style="3" customWidth="1"/>
    <col min="14082" max="14082" width="26.140625" style="3" bestFit="1" customWidth="1"/>
    <col min="14083" max="14083" width="3.140625" style="3" customWidth="1"/>
    <col min="14084" max="14084" width="4.5703125" style="3" customWidth="1"/>
    <col min="14085" max="14085" width="26.140625" style="3" bestFit="1" customWidth="1"/>
    <col min="14086" max="14086" width="3.140625" style="3" customWidth="1"/>
    <col min="14087" max="14087" width="7.5703125" style="3" customWidth="1"/>
    <col min="14088" max="14088" width="32.42578125" style="3" bestFit="1" customWidth="1"/>
    <col min="14089" max="14089" width="3.140625" style="3" customWidth="1"/>
    <col min="14090" max="14090" width="4.5703125" style="3" customWidth="1"/>
    <col min="14091" max="14091" width="25.85546875" style="3" bestFit="1" customWidth="1"/>
    <col min="14092" max="14092" width="3.140625" style="3" customWidth="1"/>
    <col min="14093" max="14093" width="4.5703125" style="3" customWidth="1"/>
    <col min="14094" max="14094" width="25.85546875" style="3" bestFit="1" customWidth="1"/>
    <col min="14095" max="14095" width="3.140625" style="3" customWidth="1"/>
    <col min="14096" max="14096" width="9.140625" style="3"/>
    <col min="14097" max="14097" width="25.85546875" style="3" bestFit="1" customWidth="1"/>
    <col min="14098" max="14336" width="9.140625" style="3"/>
    <col min="14337" max="14337" width="4.5703125" style="3" customWidth="1"/>
    <col min="14338" max="14338" width="26.140625" style="3" bestFit="1" customWidth="1"/>
    <col min="14339" max="14339" width="3.140625" style="3" customWidth="1"/>
    <col min="14340" max="14340" width="4.5703125" style="3" customWidth="1"/>
    <col min="14341" max="14341" width="26.140625" style="3" bestFit="1" customWidth="1"/>
    <col min="14342" max="14342" width="3.140625" style="3" customWidth="1"/>
    <col min="14343" max="14343" width="7.5703125" style="3" customWidth="1"/>
    <col min="14344" max="14344" width="32.42578125" style="3" bestFit="1" customWidth="1"/>
    <col min="14345" max="14345" width="3.140625" style="3" customWidth="1"/>
    <col min="14346" max="14346" width="4.5703125" style="3" customWidth="1"/>
    <col min="14347" max="14347" width="25.85546875" style="3" bestFit="1" customWidth="1"/>
    <col min="14348" max="14348" width="3.140625" style="3" customWidth="1"/>
    <col min="14349" max="14349" width="4.5703125" style="3" customWidth="1"/>
    <col min="14350" max="14350" width="25.85546875" style="3" bestFit="1" customWidth="1"/>
    <col min="14351" max="14351" width="3.140625" style="3" customWidth="1"/>
    <col min="14352" max="14352" width="9.140625" style="3"/>
    <col min="14353" max="14353" width="25.85546875" style="3" bestFit="1" customWidth="1"/>
    <col min="14354" max="14592" width="9.140625" style="3"/>
    <col min="14593" max="14593" width="4.5703125" style="3" customWidth="1"/>
    <col min="14594" max="14594" width="26.140625" style="3" bestFit="1" customWidth="1"/>
    <col min="14595" max="14595" width="3.140625" style="3" customWidth="1"/>
    <col min="14596" max="14596" width="4.5703125" style="3" customWidth="1"/>
    <col min="14597" max="14597" width="26.140625" style="3" bestFit="1" customWidth="1"/>
    <col min="14598" max="14598" width="3.140625" style="3" customWidth="1"/>
    <col min="14599" max="14599" width="7.5703125" style="3" customWidth="1"/>
    <col min="14600" max="14600" width="32.42578125" style="3" bestFit="1" customWidth="1"/>
    <col min="14601" max="14601" width="3.140625" style="3" customWidth="1"/>
    <col min="14602" max="14602" width="4.5703125" style="3" customWidth="1"/>
    <col min="14603" max="14603" width="25.85546875" style="3" bestFit="1" customWidth="1"/>
    <col min="14604" max="14604" width="3.140625" style="3" customWidth="1"/>
    <col min="14605" max="14605" width="4.5703125" style="3" customWidth="1"/>
    <col min="14606" max="14606" width="25.85546875" style="3" bestFit="1" customWidth="1"/>
    <col min="14607" max="14607" width="3.140625" style="3" customWidth="1"/>
    <col min="14608" max="14608" width="9.140625" style="3"/>
    <col min="14609" max="14609" width="25.85546875" style="3" bestFit="1" customWidth="1"/>
    <col min="14610" max="14848" width="9.140625" style="3"/>
    <col min="14849" max="14849" width="4.5703125" style="3" customWidth="1"/>
    <col min="14850" max="14850" width="26.140625" style="3" bestFit="1" customWidth="1"/>
    <col min="14851" max="14851" width="3.140625" style="3" customWidth="1"/>
    <col min="14852" max="14852" width="4.5703125" style="3" customWidth="1"/>
    <col min="14853" max="14853" width="26.140625" style="3" bestFit="1" customWidth="1"/>
    <col min="14854" max="14854" width="3.140625" style="3" customWidth="1"/>
    <col min="14855" max="14855" width="7.5703125" style="3" customWidth="1"/>
    <col min="14856" max="14856" width="32.42578125" style="3" bestFit="1" customWidth="1"/>
    <col min="14857" max="14857" width="3.140625" style="3" customWidth="1"/>
    <col min="14858" max="14858" width="4.5703125" style="3" customWidth="1"/>
    <col min="14859" max="14859" width="25.85546875" style="3" bestFit="1" customWidth="1"/>
    <col min="14860" max="14860" width="3.140625" style="3" customWidth="1"/>
    <col min="14861" max="14861" width="4.5703125" style="3" customWidth="1"/>
    <col min="14862" max="14862" width="25.85546875" style="3" bestFit="1" customWidth="1"/>
    <col min="14863" max="14863" width="3.140625" style="3" customWidth="1"/>
    <col min="14864" max="14864" width="9.140625" style="3"/>
    <col min="14865" max="14865" width="25.85546875" style="3" bestFit="1" customWidth="1"/>
    <col min="14866" max="15104" width="9.140625" style="3"/>
    <col min="15105" max="15105" width="4.5703125" style="3" customWidth="1"/>
    <col min="15106" max="15106" width="26.140625" style="3" bestFit="1" customWidth="1"/>
    <col min="15107" max="15107" width="3.140625" style="3" customWidth="1"/>
    <col min="15108" max="15108" width="4.5703125" style="3" customWidth="1"/>
    <col min="15109" max="15109" width="26.140625" style="3" bestFit="1" customWidth="1"/>
    <col min="15110" max="15110" width="3.140625" style="3" customWidth="1"/>
    <col min="15111" max="15111" width="7.5703125" style="3" customWidth="1"/>
    <col min="15112" max="15112" width="32.42578125" style="3" bestFit="1" customWidth="1"/>
    <col min="15113" max="15113" width="3.140625" style="3" customWidth="1"/>
    <col min="15114" max="15114" width="4.5703125" style="3" customWidth="1"/>
    <col min="15115" max="15115" width="25.85546875" style="3" bestFit="1" customWidth="1"/>
    <col min="15116" max="15116" width="3.140625" style="3" customWidth="1"/>
    <col min="15117" max="15117" width="4.5703125" style="3" customWidth="1"/>
    <col min="15118" max="15118" width="25.85546875" style="3" bestFit="1" customWidth="1"/>
    <col min="15119" max="15119" width="3.140625" style="3" customWidth="1"/>
    <col min="15120" max="15120" width="9.140625" style="3"/>
    <col min="15121" max="15121" width="25.85546875" style="3" bestFit="1" customWidth="1"/>
    <col min="15122" max="15360" width="9.140625" style="3"/>
    <col min="15361" max="15361" width="4.5703125" style="3" customWidth="1"/>
    <col min="15362" max="15362" width="26.140625" style="3" bestFit="1" customWidth="1"/>
    <col min="15363" max="15363" width="3.140625" style="3" customWidth="1"/>
    <col min="15364" max="15364" width="4.5703125" style="3" customWidth="1"/>
    <col min="15365" max="15365" width="26.140625" style="3" bestFit="1" customWidth="1"/>
    <col min="15366" max="15366" width="3.140625" style="3" customWidth="1"/>
    <col min="15367" max="15367" width="7.5703125" style="3" customWidth="1"/>
    <col min="15368" max="15368" width="32.42578125" style="3" bestFit="1" customWidth="1"/>
    <col min="15369" max="15369" width="3.140625" style="3" customWidth="1"/>
    <col min="15370" max="15370" width="4.5703125" style="3" customWidth="1"/>
    <col min="15371" max="15371" width="25.85546875" style="3" bestFit="1" customWidth="1"/>
    <col min="15372" max="15372" width="3.140625" style="3" customWidth="1"/>
    <col min="15373" max="15373" width="4.5703125" style="3" customWidth="1"/>
    <col min="15374" max="15374" width="25.85546875" style="3" bestFit="1" customWidth="1"/>
    <col min="15375" max="15375" width="3.140625" style="3" customWidth="1"/>
    <col min="15376" max="15376" width="9.140625" style="3"/>
    <col min="15377" max="15377" width="25.85546875" style="3" bestFit="1" customWidth="1"/>
    <col min="15378" max="15616" width="9.140625" style="3"/>
    <col min="15617" max="15617" width="4.5703125" style="3" customWidth="1"/>
    <col min="15618" max="15618" width="26.140625" style="3" bestFit="1" customWidth="1"/>
    <col min="15619" max="15619" width="3.140625" style="3" customWidth="1"/>
    <col min="15620" max="15620" width="4.5703125" style="3" customWidth="1"/>
    <col min="15621" max="15621" width="26.140625" style="3" bestFit="1" customWidth="1"/>
    <col min="15622" max="15622" width="3.140625" style="3" customWidth="1"/>
    <col min="15623" max="15623" width="7.5703125" style="3" customWidth="1"/>
    <col min="15624" max="15624" width="32.42578125" style="3" bestFit="1" customWidth="1"/>
    <col min="15625" max="15625" width="3.140625" style="3" customWidth="1"/>
    <col min="15626" max="15626" width="4.5703125" style="3" customWidth="1"/>
    <col min="15627" max="15627" width="25.85546875" style="3" bestFit="1" customWidth="1"/>
    <col min="15628" max="15628" width="3.140625" style="3" customWidth="1"/>
    <col min="15629" max="15629" width="4.5703125" style="3" customWidth="1"/>
    <col min="15630" max="15630" width="25.85546875" style="3" bestFit="1" customWidth="1"/>
    <col min="15631" max="15631" width="3.140625" style="3" customWidth="1"/>
    <col min="15632" max="15632" width="9.140625" style="3"/>
    <col min="15633" max="15633" width="25.85546875" style="3" bestFit="1" customWidth="1"/>
    <col min="15634" max="15872" width="9.140625" style="3"/>
    <col min="15873" max="15873" width="4.5703125" style="3" customWidth="1"/>
    <col min="15874" max="15874" width="26.140625" style="3" bestFit="1" customWidth="1"/>
    <col min="15875" max="15875" width="3.140625" style="3" customWidth="1"/>
    <col min="15876" max="15876" width="4.5703125" style="3" customWidth="1"/>
    <col min="15877" max="15877" width="26.140625" style="3" bestFit="1" customWidth="1"/>
    <col min="15878" max="15878" width="3.140625" style="3" customWidth="1"/>
    <col min="15879" max="15879" width="7.5703125" style="3" customWidth="1"/>
    <col min="15880" max="15880" width="32.42578125" style="3" bestFit="1" customWidth="1"/>
    <col min="15881" max="15881" width="3.140625" style="3" customWidth="1"/>
    <col min="15882" max="15882" width="4.5703125" style="3" customWidth="1"/>
    <col min="15883" max="15883" width="25.85546875" style="3" bestFit="1" customWidth="1"/>
    <col min="15884" max="15884" width="3.140625" style="3" customWidth="1"/>
    <col min="15885" max="15885" width="4.5703125" style="3" customWidth="1"/>
    <col min="15886" max="15886" width="25.85546875" style="3" bestFit="1" customWidth="1"/>
    <col min="15887" max="15887" width="3.140625" style="3" customWidth="1"/>
    <col min="15888" max="15888" width="9.140625" style="3"/>
    <col min="15889" max="15889" width="25.85546875" style="3" bestFit="1" customWidth="1"/>
    <col min="15890" max="16128" width="9.140625" style="3"/>
    <col min="16129" max="16129" width="4.5703125" style="3" customWidth="1"/>
    <col min="16130" max="16130" width="26.140625" style="3" bestFit="1" customWidth="1"/>
    <col min="16131" max="16131" width="3.140625" style="3" customWidth="1"/>
    <col min="16132" max="16132" width="4.5703125" style="3" customWidth="1"/>
    <col min="16133" max="16133" width="26.140625" style="3" bestFit="1" customWidth="1"/>
    <col min="16134" max="16134" width="3.140625" style="3" customWidth="1"/>
    <col min="16135" max="16135" width="7.5703125" style="3" customWidth="1"/>
    <col min="16136" max="16136" width="32.42578125" style="3" bestFit="1" customWidth="1"/>
    <col min="16137" max="16137" width="3.140625" style="3" customWidth="1"/>
    <col min="16138" max="16138" width="4.5703125" style="3" customWidth="1"/>
    <col min="16139" max="16139" width="25.85546875" style="3" bestFit="1" customWidth="1"/>
    <col min="16140" max="16140" width="3.140625" style="3" customWidth="1"/>
    <col min="16141" max="16141" width="4.5703125" style="3" customWidth="1"/>
    <col min="16142" max="16142" width="25.85546875" style="3" bestFit="1" customWidth="1"/>
    <col min="16143" max="16143" width="3.140625" style="3" customWidth="1"/>
    <col min="16144" max="16144" width="9.140625" style="3"/>
    <col min="16145" max="16145" width="25.85546875" style="3" bestFit="1" customWidth="1"/>
    <col min="16146" max="16384" width="9.140625" style="3"/>
  </cols>
  <sheetData>
    <row r="1" spans="1:17" ht="12.75" x14ac:dyDescent="0.2">
      <c r="A1" s="9" t="s">
        <v>32</v>
      </c>
      <c r="B1" s="9" t="s">
        <v>286</v>
      </c>
      <c r="C1" s="10"/>
      <c r="D1" s="9" t="s">
        <v>35</v>
      </c>
      <c r="E1" s="9" t="s">
        <v>286</v>
      </c>
      <c r="F1" s="10"/>
      <c r="G1" s="9" t="s">
        <v>33</v>
      </c>
      <c r="H1" s="9" t="s">
        <v>287</v>
      </c>
      <c r="I1" s="10"/>
      <c r="J1" s="9" t="s">
        <v>7</v>
      </c>
      <c r="K1" s="9" t="s">
        <v>288</v>
      </c>
      <c r="L1" s="10"/>
      <c r="M1" s="9" t="s">
        <v>40</v>
      </c>
      <c r="N1" s="9" t="s">
        <v>288</v>
      </c>
      <c r="P1" s="9" t="s">
        <v>289</v>
      </c>
      <c r="Q1" s="9" t="s">
        <v>290</v>
      </c>
    </row>
    <row r="2" spans="1:17" ht="12.75" x14ac:dyDescent="0.2">
      <c r="A2" s="9" t="s">
        <v>32</v>
      </c>
      <c r="B2" s="9" t="s">
        <v>291</v>
      </c>
      <c r="C2" s="10"/>
      <c r="D2" s="9" t="s">
        <v>35</v>
      </c>
      <c r="E2" s="9" t="s">
        <v>291</v>
      </c>
      <c r="F2" s="10"/>
      <c r="G2" s="9" t="s">
        <v>33</v>
      </c>
      <c r="H2" s="9" t="s">
        <v>292</v>
      </c>
      <c r="I2" s="10"/>
      <c r="J2" s="9" t="s">
        <v>7</v>
      </c>
      <c r="K2" s="9" t="s">
        <v>292</v>
      </c>
      <c r="L2" s="10"/>
      <c r="M2" s="9" t="s">
        <v>40</v>
      </c>
      <c r="N2" s="9" t="s">
        <v>293</v>
      </c>
      <c r="P2" s="9"/>
      <c r="Q2" s="9" t="s">
        <v>294</v>
      </c>
    </row>
    <row r="3" spans="1:17" ht="12.75" x14ac:dyDescent="0.2">
      <c r="A3" s="9" t="s">
        <v>32</v>
      </c>
      <c r="B3" s="9" t="s">
        <v>295</v>
      </c>
      <c r="C3" s="10"/>
      <c r="D3" s="9" t="s">
        <v>35</v>
      </c>
      <c r="E3" s="9" t="s">
        <v>295</v>
      </c>
      <c r="F3" s="10"/>
      <c r="G3" s="9" t="s">
        <v>33</v>
      </c>
      <c r="H3" s="9" t="s">
        <v>291</v>
      </c>
      <c r="I3" s="10"/>
      <c r="J3" s="9" t="s">
        <v>7</v>
      </c>
      <c r="K3" s="9" t="s">
        <v>291</v>
      </c>
      <c r="L3" s="10"/>
      <c r="M3" s="9" t="s">
        <v>40</v>
      </c>
      <c r="N3" s="9" t="s">
        <v>296</v>
      </c>
      <c r="P3" s="9"/>
      <c r="Q3" s="9" t="s">
        <v>297</v>
      </c>
    </row>
    <row r="4" spans="1:17" ht="12.75" x14ac:dyDescent="0.2">
      <c r="A4" s="9" t="s">
        <v>32</v>
      </c>
      <c r="B4" s="9" t="s">
        <v>298</v>
      </c>
      <c r="C4" s="10"/>
      <c r="D4" s="9" t="s">
        <v>35</v>
      </c>
      <c r="E4" s="9" t="s">
        <v>299</v>
      </c>
      <c r="F4" s="10"/>
      <c r="G4" s="9" t="s">
        <v>33</v>
      </c>
      <c r="H4" s="9" t="s">
        <v>300</v>
      </c>
      <c r="I4" s="10"/>
      <c r="J4" s="9" t="s">
        <v>7</v>
      </c>
      <c r="K4" s="9" t="s">
        <v>301</v>
      </c>
      <c r="L4" s="10"/>
      <c r="M4" s="9" t="s">
        <v>40</v>
      </c>
      <c r="N4" s="9" t="s">
        <v>302</v>
      </c>
      <c r="P4" s="9"/>
      <c r="Q4" s="9" t="s">
        <v>303</v>
      </c>
    </row>
    <row r="5" spans="1:17" ht="12.75" x14ac:dyDescent="0.2">
      <c r="A5" s="9" t="s">
        <v>37</v>
      </c>
      <c r="B5" s="9" t="s">
        <v>304</v>
      </c>
      <c r="C5" s="10"/>
      <c r="D5" s="9" t="s">
        <v>35</v>
      </c>
      <c r="E5" s="9" t="s">
        <v>304</v>
      </c>
      <c r="F5" s="10"/>
      <c r="G5" s="9" t="s">
        <v>33</v>
      </c>
      <c r="H5" s="9" t="s">
        <v>305</v>
      </c>
      <c r="I5" s="10"/>
      <c r="J5" s="9" t="s">
        <v>7</v>
      </c>
      <c r="K5" s="9" t="s">
        <v>306</v>
      </c>
      <c r="L5" s="10"/>
      <c r="M5" s="9" t="s">
        <v>40</v>
      </c>
      <c r="N5" s="9" t="s">
        <v>304</v>
      </c>
      <c r="P5" s="9"/>
      <c r="Q5" s="9"/>
    </row>
    <row r="6" spans="1:17" ht="12.75" x14ac:dyDescent="0.2">
      <c r="A6" s="9" t="s">
        <v>37</v>
      </c>
      <c r="B6" s="9" t="s">
        <v>307</v>
      </c>
      <c r="C6" s="10"/>
      <c r="D6" s="9" t="s">
        <v>35</v>
      </c>
      <c r="E6" s="9" t="s">
        <v>307</v>
      </c>
      <c r="F6" s="10"/>
      <c r="G6" s="9" t="s">
        <v>33</v>
      </c>
      <c r="H6" s="9" t="s">
        <v>308</v>
      </c>
      <c r="I6" s="10"/>
      <c r="J6" s="9" t="s">
        <v>7</v>
      </c>
      <c r="K6" s="9" t="s">
        <v>9</v>
      </c>
      <c r="L6" s="10"/>
      <c r="M6" s="9" t="s">
        <v>40</v>
      </c>
      <c r="N6" s="9" t="s">
        <v>309</v>
      </c>
      <c r="P6" s="9"/>
      <c r="Q6" s="9"/>
    </row>
    <row r="7" spans="1:17" ht="12.75" x14ac:dyDescent="0.2">
      <c r="A7" s="9" t="s">
        <v>37</v>
      </c>
      <c r="B7" s="9" t="s">
        <v>310</v>
      </c>
      <c r="C7" s="10"/>
      <c r="D7" s="9" t="s">
        <v>35</v>
      </c>
      <c r="E7" s="9" t="s">
        <v>310</v>
      </c>
      <c r="F7" s="10"/>
      <c r="G7" s="9" t="s">
        <v>33</v>
      </c>
      <c r="H7" s="9" t="s">
        <v>304</v>
      </c>
      <c r="I7" s="10"/>
      <c r="J7" s="9" t="s">
        <v>7</v>
      </c>
      <c r="K7" s="9" t="s">
        <v>311</v>
      </c>
      <c r="L7" s="10"/>
      <c r="M7" s="9" t="s">
        <v>40</v>
      </c>
      <c r="N7" s="9" t="s">
        <v>310</v>
      </c>
      <c r="P7" s="9"/>
      <c r="Q7" s="9"/>
    </row>
    <row r="8" spans="1:17" ht="12.75" x14ac:dyDescent="0.2">
      <c r="A8" s="9" t="s">
        <v>37</v>
      </c>
      <c r="B8" s="9" t="s">
        <v>303</v>
      </c>
      <c r="C8" s="10"/>
      <c r="D8" s="9" t="s">
        <v>35</v>
      </c>
      <c r="E8" s="9" t="s">
        <v>303</v>
      </c>
      <c r="F8" s="10"/>
      <c r="G8" s="9" t="s">
        <v>33</v>
      </c>
      <c r="H8" s="9" t="s">
        <v>302</v>
      </c>
      <c r="I8" s="10"/>
      <c r="J8" s="9" t="s">
        <v>7</v>
      </c>
      <c r="K8" s="9" t="s">
        <v>312</v>
      </c>
      <c r="L8" s="10"/>
      <c r="M8" s="9" t="s">
        <v>40</v>
      </c>
      <c r="N8" s="9" t="s">
        <v>303</v>
      </c>
    </row>
    <row r="9" spans="1:17" ht="12.75" x14ac:dyDescent="0.2">
      <c r="A9" s="9"/>
      <c r="B9" s="9"/>
      <c r="C9" s="10"/>
      <c r="D9" s="9"/>
      <c r="E9" s="9"/>
      <c r="F9" s="10"/>
      <c r="G9" s="9" t="s">
        <v>33</v>
      </c>
      <c r="H9" s="9" t="s">
        <v>309</v>
      </c>
      <c r="I9" s="10"/>
      <c r="J9" s="9" t="s">
        <v>7</v>
      </c>
      <c r="K9" s="9" t="s">
        <v>304</v>
      </c>
      <c r="L9" s="10"/>
      <c r="M9" s="9"/>
      <c r="N9" s="9"/>
    </row>
    <row r="10" spans="1:17" ht="12.75" x14ac:dyDescent="0.2">
      <c r="A10" s="9"/>
      <c r="B10" s="9"/>
      <c r="C10" s="10"/>
      <c r="D10" s="9"/>
      <c r="E10" s="9"/>
      <c r="F10" s="10"/>
      <c r="G10" s="9" t="s">
        <v>33</v>
      </c>
      <c r="H10" s="9" t="s">
        <v>310</v>
      </c>
      <c r="I10" s="10"/>
      <c r="J10" s="9" t="s">
        <v>7</v>
      </c>
      <c r="K10" s="9" t="s">
        <v>302</v>
      </c>
      <c r="L10" s="10"/>
      <c r="M10" s="9"/>
      <c r="N10" s="9"/>
    </row>
    <row r="11" spans="1:17" ht="12.75" x14ac:dyDescent="0.2">
      <c r="A11" s="9"/>
      <c r="B11" s="9"/>
      <c r="C11" s="10"/>
      <c r="D11" s="9"/>
      <c r="E11" s="9"/>
      <c r="F11" s="10"/>
      <c r="G11" s="9" t="s">
        <v>33</v>
      </c>
      <c r="H11" s="9" t="s">
        <v>303</v>
      </c>
      <c r="I11" s="10"/>
      <c r="J11" s="9" t="s">
        <v>7</v>
      </c>
      <c r="K11" s="9" t="s">
        <v>309</v>
      </c>
      <c r="L11" s="10"/>
      <c r="M11" s="9"/>
      <c r="N11" s="9"/>
    </row>
    <row r="12" spans="1:17" ht="12.75" x14ac:dyDescent="0.2">
      <c r="A12" s="9"/>
      <c r="B12" s="9"/>
      <c r="C12" s="10"/>
      <c r="D12" s="9"/>
      <c r="E12" s="9"/>
      <c r="F12" s="10"/>
      <c r="G12" s="9"/>
      <c r="H12" s="9"/>
      <c r="I12" s="10"/>
      <c r="J12" s="9" t="s">
        <v>7</v>
      </c>
      <c r="K12" s="9" t="s">
        <v>310</v>
      </c>
      <c r="L12" s="10"/>
      <c r="M12" s="9"/>
      <c r="N12" s="9"/>
    </row>
    <row r="13" spans="1:17" ht="12.75" x14ac:dyDescent="0.2">
      <c r="A13" s="9"/>
      <c r="B13" s="9"/>
      <c r="C13" s="10"/>
      <c r="D13" s="9"/>
      <c r="E13" s="9"/>
      <c r="F13" s="10"/>
      <c r="G13" s="9"/>
      <c r="H13" s="9"/>
      <c r="I13" s="10"/>
      <c r="J13" s="9" t="s">
        <v>7</v>
      </c>
      <c r="K13" s="9" t="s">
        <v>283</v>
      </c>
      <c r="L13" s="10"/>
      <c r="M13" s="9"/>
      <c r="N13" s="9"/>
    </row>
    <row r="14" spans="1:17" ht="12.75" x14ac:dyDescent="0.2">
      <c r="A14" s="9"/>
      <c r="B14" s="9"/>
      <c r="C14" s="10"/>
      <c r="D14" s="9"/>
      <c r="E14" s="9"/>
      <c r="F14" s="10"/>
      <c r="I14" s="10"/>
      <c r="J14" s="9" t="s">
        <v>7</v>
      </c>
      <c r="K14" s="9" t="s">
        <v>285</v>
      </c>
      <c r="L14" s="10"/>
      <c r="M14" s="9"/>
      <c r="N14" s="9"/>
    </row>
    <row r="15" spans="1:17" ht="12.75" x14ac:dyDescent="0.2">
      <c r="A15" s="9"/>
      <c r="B15" s="9"/>
      <c r="C15" s="10"/>
      <c r="D15" s="9"/>
      <c r="E15" s="9"/>
      <c r="F15" s="10"/>
      <c r="I15" s="10"/>
      <c r="J15" s="9" t="s">
        <v>7</v>
      </c>
      <c r="K15" s="9" t="s">
        <v>303</v>
      </c>
      <c r="L15" s="10"/>
    </row>
    <row r="16" spans="1:17" ht="12.75" x14ac:dyDescent="0.2">
      <c r="L16" s="10"/>
    </row>
  </sheetData>
  <sheetProtection algorithmName="SHA-512" hashValue="HBke2NVDsB7PSyMziq+ZLbkYPm0XzZ3YTxl991W0FbrDbPvL8fN9komueWifE3yk7N58ICr7Lp/rhc1DHcEFTQ==" saltValue="Z34ASIqR9FW0Scky0+l4Yw==" spinCount="100000" sheet="1"/>
  <pageMargins left="0.7" right="0.7" top="0.75" bottom="0.75" header="0.3" footer="0.3"/>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B75A4-1BAC-46B1-8692-900F26BF2A52}">
  <sheetPr codeName="Sheet4"/>
  <dimension ref="A1:J40"/>
  <sheetViews>
    <sheetView workbookViewId="0">
      <selection activeCell="B2" sqref="B2"/>
    </sheetView>
  </sheetViews>
  <sheetFormatPr defaultRowHeight="15" x14ac:dyDescent="0.25"/>
  <cols>
    <col min="1" max="1" width="15.5703125" bestFit="1" customWidth="1"/>
    <col min="2" max="2" width="9.85546875" bestFit="1" customWidth="1"/>
    <col min="3" max="3" width="12" bestFit="1" customWidth="1"/>
    <col min="4" max="4" width="17.5703125" bestFit="1" customWidth="1"/>
    <col min="7" max="7" width="12.42578125" bestFit="1" customWidth="1"/>
  </cols>
  <sheetData>
    <row r="1" spans="1:10" ht="15.75" thickTop="1" x14ac:dyDescent="0.25">
      <c r="A1" s="15">
        <f>A26</f>
        <v>0</v>
      </c>
      <c r="B1" s="16"/>
      <c r="C1" s="17"/>
      <c r="D1" s="18"/>
      <c r="F1" s="39" t="s">
        <v>842</v>
      </c>
      <c r="G1" s="39" t="s">
        <v>843</v>
      </c>
      <c r="H1" s="39"/>
      <c r="I1" s="35"/>
      <c r="J1" s="35"/>
    </row>
    <row r="2" spans="1:10" x14ac:dyDescent="0.25">
      <c r="A2" s="19" t="str">
        <f>MID(A1,1,1)</f>
        <v>0</v>
      </c>
      <c r="B2" s="20" t="e">
        <f>LOOKUP(A2, $H12:$I36)</f>
        <v>#N/A</v>
      </c>
      <c r="C2" s="20">
        <v>8192</v>
      </c>
      <c r="D2" s="21" t="e">
        <f>B2*C2</f>
        <v>#N/A</v>
      </c>
      <c r="F2" s="2">
        <v>0</v>
      </c>
      <c r="G2" s="2">
        <v>0</v>
      </c>
      <c r="H2" s="2"/>
      <c r="I2" s="2">
        <v>0</v>
      </c>
    </row>
    <row r="3" spans="1:10" x14ac:dyDescent="0.25">
      <c r="A3" s="19" t="str">
        <f>MID(A1,2,1)</f>
        <v/>
      </c>
      <c r="B3" s="20" t="str">
        <f>A3</f>
        <v/>
      </c>
      <c r="C3" s="20">
        <v>4096</v>
      </c>
      <c r="D3" s="22" t="e">
        <f>B3*C3</f>
        <v>#VALUE!</v>
      </c>
      <c r="F3" s="2">
        <v>1</v>
      </c>
      <c r="G3" s="2">
        <v>1</v>
      </c>
      <c r="H3" s="2"/>
      <c r="I3" s="2">
        <v>1</v>
      </c>
    </row>
    <row r="4" spans="1:10" x14ac:dyDescent="0.25">
      <c r="A4" s="19" t="str">
        <f>MID(A1,3,1)</f>
        <v/>
      </c>
      <c r="B4" s="20" t="str">
        <f t="shared" ref="B4:B14" si="0">A4</f>
        <v/>
      </c>
      <c r="C4" s="20">
        <v>2048</v>
      </c>
      <c r="D4" s="22" t="e">
        <f t="shared" ref="D4:D13" si="1">B4*C4</f>
        <v>#VALUE!</v>
      </c>
      <c r="F4" s="2">
        <v>2</v>
      </c>
      <c r="G4" s="2">
        <v>2</v>
      </c>
      <c r="H4" s="2"/>
      <c r="I4" s="2">
        <v>2</v>
      </c>
    </row>
    <row r="5" spans="1:10" x14ac:dyDescent="0.25">
      <c r="A5" s="19" t="str">
        <f>MID(A1,4,1)</f>
        <v/>
      </c>
      <c r="B5" s="20" t="str">
        <f t="shared" si="0"/>
        <v/>
      </c>
      <c r="C5" s="20">
        <v>1024</v>
      </c>
      <c r="D5" s="22" t="e">
        <f t="shared" si="1"/>
        <v>#VALUE!</v>
      </c>
      <c r="F5" s="2">
        <v>3</v>
      </c>
      <c r="G5" s="2">
        <v>3</v>
      </c>
      <c r="H5" s="2"/>
      <c r="I5" s="2">
        <v>3</v>
      </c>
    </row>
    <row r="6" spans="1:10" x14ac:dyDescent="0.25">
      <c r="A6" s="19" t="str">
        <f>MID(A1,5,1)</f>
        <v/>
      </c>
      <c r="B6" s="20" t="str">
        <f t="shared" si="0"/>
        <v/>
      </c>
      <c r="C6" s="20">
        <v>512</v>
      </c>
      <c r="D6" s="22" t="e">
        <f t="shared" si="1"/>
        <v>#VALUE!</v>
      </c>
      <c r="F6" s="2">
        <v>4</v>
      </c>
      <c r="G6" s="2">
        <v>4</v>
      </c>
      <c r="H6" s="2"/>
      <c r="I6" s="2">
        <v>4</v>
      </c>
    </row>
    <row r="7" spans="1:10" x14ac:dyDescent="0.25">
      <c r="A7" s="19" t="str">
        <f>MID(A1,6,1)</f>
        <v/>
      </c>
      <c r="B7" s="20" t="str">
        <f t="shared" si="0"/>
        <v/>
      </c>
      <c r="C7" s="20">
        <v>256</v>
      </c>
      <c r="D7" s="22" t="e">
        <f t="shared" si="1"/>
        <v>#VALUE!</v>
      </c>
      <c r="F7" s="2">
        <v>5</v>
      </c>
      <c r="G7" s="2">
        <v>5</v>
      </c>
      <c r="H7" s="2"/>
      <c r="I7" s="2">
        <v>5</v>
      </c>
    </row>
    <row r="8" spans="1:10" x14ac:dyDescent="0.25">
      <c r="A8" s="19" t="str">
        <f>MID(A1,7,1)</f>
        <v/>
      </c>
      <c r="B8" s="20" t="str">
        <f t="shared" si="0"/>
        <v/>
      </c>
      <c r="C8" s="20">
        <v>128</v>
      </c>
      <c r="D8" s="22" t="e">
        <f t="shared" si="1"/>
        <v>#VALUE!</v>
      </c>
      <c r="F8" s="2">
        <v>6</v>
      </c>
      <c r="G8" s="2">
        <v>6</v>
      </c>
      <c r="H8" s="2"/>
      <c r="I8" s="2">
        <v>6</v>
      </c>
    </row>
    <row r="9" spans="1:10" x14ac:dyDescent="0.25">
      <c r="A9" s="19" t="str">
        <f>MID(A1,8,1)</f>
        <v/>
      </c>
      <c r="B9" s="20" t="str">
        <f t="shared" si="0"/>
        <v/>
      </c>
      <c r="C9" s="20">
        <v>64</v>
      </c>
      <c r="D9" s="22" t="e">
        <f t="shared" si="1"/>
        <v>#VALUE!</v>
      </c>
      <c r="F9" s="2">
        <v>7</v>
      </c>
      <c r="G9" s="2">
        <v>7</v>
      </c>
      <c r="H9" s="2"/>
      <c r="I9" s="2">
        <v>7</v>
      </c>
    </row>
    <row r="10" spans="1:10" x14ac:dyDescent="0.25">
      <c r="A10" s="19" t="str">
        <f>MID(A1,9,1)</f>
        <v/>
      </c>
      <c r="B10" s="20" t="str">
        <f t="shared" si="0"/>
        <v/>
      </c>
      <c r="C10" s="20">
        <v>32</v>
      </c>
      <c r="D10" s="22" t="e">
        <f t="shared" si="1"/>
        <v>#VALUE!</v>
      </c>
      <c r="F10" s="2">
        <v>8</v>
      </c>
      <c r="G10" s="2">
        <v>8</v>
      </c>
      <c r="H10" s="2"/>
      <c r="I10" s="2">
        <v>8</v>
      </c>
    </row>
    <row r="11" spans="1:10" x14ac:dyDescent="0.25">
      <c r="A11" s="19" t="str">
        <f>MID(A1,10,1)</f>
        <v/>
      </c>
      <c r="B11" s="20" t="str">
        <f t="shared" si="0"/>
        <v/>
      </c>
      <c r="C11" s="20">
        <v>16</v>
      </c>
      <c r="D11" s="22" t="e">
        <f t="shared" si="1"/>
        <v>#VALUE!</v>
      </c>
      <c r="F11" s="2">
        <v>9</v>
      </c>
      <c r="G11" s="2">
        <v>9</v>
      </c>
      <c r="H11" s="2"/>
      <c r="I11" s="2">
        <v>9</v>
      </c>
    </row>
    <row r="12" spans="1:10" x14ac:dyDescent="0.25">
      <c r="A12" s="19" t="str">
        <f>MID(A1,11,1)</f>
        <v/>
      </c>
      <c r="B12" s="20" t="str">
        <f t="shared" si="0"/>
        <v/>
      </c>
      <c r="C12" s="20">
        <v>8</v>
      </c>
      <c r="D12" s="22" t="e">
        <f t="shared" si="1"/>
        <v>#VALUE!</v>
      </c>
      <c r="F12" s="2">
        <v>10</v>
      </c>
      <c r="G12" s="2" t="s">
        <v>844</v>
      </c>
      <c r="H12" s="2" t="s">
        <v>845</v>
      </c>
      <c r="I12" s="2">
        <v>10</v>
      </c>
      <c r="J12" s="2" t="s">
        <v>845</v>
      </c>
    </row>
    <row r="13" spans="1:10" x14ac:dyDescent="0.25">
      <c r="A13" s="19" t="str">
        <f>MID(A1,12,1)</f>
        <v/>
      </c>
      <c r="B13" s="20" t="str">
        <f t="shared" si="0"/>
        <v/>
      </c>
      <c r="C13" s="20">
        <v>4</v>
      </c>
      <c r="D13" s="22" t="e">
        <f t="shared" si="1"/>
        <v>#VALUE!</v>
      </c>
      <c r="F13" s="2">
        <v>11</v>
      </c>
      <c r="G13" s="2" t="s">
        <v>846</v>
      </c>
      <c r="H13" s="2" t="s">
        <v>847</v>
      </c>
      <c r="I13" s="2">
        <v>11</v>
      </c>
      <c r="J13" s="2" t="s">
        <v>847</v>
      </c>
    </row>
    <row r="14" spans="1:10" x14ac:dyDescent="0.25">
      <c r="A14" s="19" t="str">
        <f>MID(A1,13,1)</f>
        <v/>
      </c>
      <c r="B14" s="20" t="str">
        <f t="shared" si="0"/>
        <v/>
      </c>
      <c r="C14" s="20">
        <v>2</v>
      </c>
      <c r="D14" s="22" t="e">
        <f>B14*C14</f>
        <v>#VALUE!</v>
      </c>
      <c r="F14" s="2">
        <v>12</v>
      </c>
      <c r="G14" s="2" t="s">
        <v>848</v>
      </c>
      <c r="H14" s="2" t="s">
        <v>849</v>
      </c>
      <c r="I14" s="2">
        <v>12</v>
      </c>
      <c r="J14" s="2" t="s">
        <v>849</v>
      </c>
    </row>
    <row r="15" spans="1:10" x14ac:dyDescent="0.25">
      <c r="A15" s="19" t="s">
        <v>319</v>
      </c>
      <c r="B15" s="23"/>
      <c r="C15" s="23"/>
      <c r="D15" s="24"/>
      <c r="F15" s="2">
        <v>13</v>
      </c>
      <c r="G15" s="2" t="s">
        <v>850</v>
      </c>
      <c r="H15" s="2" t="s">
        <v>851</v>
      </c>
      <c r="I15" s="2">
        <v>13</v>
      </c>
      <c r="J15" s="2" t="s">
        <v>851</v>
      </c>
    </row>
    <row r="16" spans="1:10" x14ac:dyDescent="0.25">
      <c r="A16" s="19" t="s">
        <v>319</v>
      </c>
      <c r="B16" s="20" t="e">
        <f>SUM(D2:D14)</f>
        <v>#N/A</v>
      </c>
      <c r="C16" s="9" t="e">
        <f>B16/37</f>
        <v>#N/A</v>
      </c>
      <c r="D16" s="24"/>
      <c r="F16" s="2">
        <v>14</v>
      </c>
      <c r="G16" s="2" t="s">
        <v>852</v>
      </c>
      <c r="H16" s="2" t="s">
        <v>853</v>
      </c>
      <c r="I16" s="2">
        <v>14</v>
      </c>
      <c r="J16" s="2" t="s">
        <v>853</v>
      </c>
    </row>
    <row r="17" spans="1:10" x14ac:dyDescent="0.25">
      <c r="A17" s="19" t="s">
        <v>319</v>
      </c>
      <c r="B17" s="23"/>
      <c r="C17" s="25" t="e">
        <f>ROUNDDOWN(C16, 0)</f>
        <v>#N/A</v>
      </c>
      <c r="D17" s="24"/>
      <c r="F17" s="2">
        <v>15</v>
      </c>
      <c r="G17" s="2" t="s">
        <v>854</v>
      </c>
      <c r="H17" s="2" t="s">
        <v>855</v>
      </c>
      <c r="I17" s="2">
        <v>15</v>
      </c>
      <c r="J17" s="2" t="s">
        <v>855</v>
      </c>
    </row>
    <row r="18" spans="1:10" x14ac:dyDescent="0.25">
      <c r="A18" s="19" t="s">
        <v>319</v>
      </c>
      <c r="B18" s="9" t="e">
        <f>C17*37</f>
        <v>#N/A</v>
      </c>
      <c r="C18" s="23"/>
      <c r="D18" s="24"/>
      <c r="F18" s="2">
        <v>16</v>
      </c>
      <c r="G18" s="2" t="s">
        <v>318</v>
      </c>
      <c r="H18" s="2" t="s">
        <v>856</v>
      </c>
      <c r="I18" s="2">
        <v>16</v>
      </c>
      <c r="J18" s="2" t="s">
        <v>856</v>
      </c>
    </row>
    <row r="19" spans="1:10" x14ac:dyDescent="0.25">
      <c r="A19" s="19" t="s">
        <v>319</v>
      </c>
      <c r="B19" s="23"/>
      <c r="C19" s="23"/>
      <c r="D19" s="24"/>
      <c r="F19" s="2">
        <v>17</v>
      </c>
      <c r="G19" s="2" t="s">
        <v>857</v>
      </c>
      <c r="H19" s="2" t="s">
        <v>858</v>
      </c>
      <c r="I19" s="2">
        <v>17</v>
      </c>
      <c r="J19" s="2" t="s">
        <v>858</v>
      </c>
    </row>
    <row r="20" spans="1:10" x14ac:dyDescent="0.25">
      <c r="A20" s="19" t="s">
        <v>319</v>
      </c>
      <c r="B20" s="9" t="e">
        <f>B16-B18</f>
        <v>#N/A</v>
      </c>
      <c r="C20" s="23"/>
      <c r="D20" s="9" t="e">
        <f>CONCATENATE(UPPER(MID(A1,2,4))," ",UPPER(MID(A1,6,3))," ",UPPER(MID(A1,9,3))," ",UPPER(MID(A1,12,3))," ",UPPER(MID(C23,1,1)))</f>
        <v>#N/A</v>
      </c>
      <c r="F20" s="2">
        <v>18</v>
      </c>
      <c r="G20" s="2" t="s">
        <v>859</v>
      </c>
      <c r="H20" s="2" t="s">
        <v>860</v>
      </c>
      <c r="I20" s="2">
        <v>18</v>
      </c>
      <c r="J20" s="2" t="s">
        <v>860</v>
      </c>
    </row>
    <row r="21" spans="1:10" x14ac:dyDescent="0.25">
      <c r="A21" s="19" t="s">
        <v>319</v>
      </c>
      <c r="B21" s="23"/>
      <c r="C21" s="23"/>
      <c r="D21" s="26"/>
      <c r="F21" s="2">
        <v>19</v>
      </c>
      <c r="G21" s="2" t="s">
        <v>861</v>
      </c>
      <c r="H21" s="2" t="s">
        <v>862</v>
      </c>
      <c r="I21" s="2">
        <v>19</v>
      </c>
      <c r="J21" s="2" t="s">
        <v>862</v>
      </c>
    </row>
    <row r="22" spans="1:10" x14ac:dyDescent="0.25">
      <c r="A22" s="19" t="s">
        <v>319</v>
      </c>
      <c r="B22" s="9" t="e">
        <f>38-B20</f>
        <v>#N/A</v>
      </c>
      <c r="C22" s="23"/>
      <c r="D22" s="27"/>
      <c r="F22" s="2">
        <v>20</v>
      </c>
      <c r="G22" s="2" t="s">
        <v>863</v>
      </c>
      <c r="H22" s="2" t="s">
        <v>864</v>
      </c>
      <c r="I22" s="2">
        <v>20</v>
      </c>
      <c r="J22" s="2" t="s">
        <v>864</v>
      </c>
    </row>
    <row r="23" spans="1:10" x14ac:dyDescent="0.25">
      <c r="A23" s="19" t="s">
        <v>319</v>
      </c>
      <c r="B23" s="28" t="e">
        <f>B22+60</f>
        <v>#N/A</v>
      </c>
      <c r="C23" s="28" t="e">
        <f>LOOKUP(B22,$F2:$G40)</f>
        <v>#N/A</v>
      </c>
      <c r="D23" s="29"/>
      <c r="F23" s="2">
        <v>21</v>
      </c>
      <c r="G23" s="2" t="s">
        <v>865</v>
      </c>
      <c r="H23" s="2" t="s">
        <v>866</v>
      </c>
      <c r="I23" s="2">
        <v>21</v>
      </c>
      <c r="J23" s="2" t="s">
        <v>866</v>
      </c>
    </row>
    <row r="24" spans="1:10" ht="15.75" thickBot="1" x14ac:dyDescent="0.3">
      <c r="A24" s="30" t="s">
        <v>319</v>
      </c>
      <c r="B24" s="31"/>
      <c r="C24" s="31"/>
      <c r="D24" s="32"/>
      <c r="F24" s="2">
        <v>22</v>
      </c>
      <c r="G24" s="2" t="s">
        <v>867</v>
      </c>
      <c r="H24" s="2" t="s">
        <v>868</v>
      </c>
      <c r="I24" s="2">
        <v>22</v>
      </c>
      <c r="J24" s="2" t="s">
        <v>868</v>
      </c>
    </row>
    <row r="25" spans="1:10" ht="15.75" thickTop="1" x14ac:dyDescent="0.25">
      <c r="A25" s="20" t="s">
        <v>320</v>
      </c>
      <c r="B25" s="9" t="s">
        <v>321</v>
      </c>
      <c r="C25" s="9" t="s">
        <v>322</v>
      </c>
      <c r="D25" s="9" t="s">
        <v>323</v>
      </c>
      <c r="F25" s="2">
        <v>23</v>
      </c>
      <c r="G25" s="2" t="s">
        <v>869</v>
      </c>
      <c r="H25" s="2" t="s">
        <v>870</v>
      </c>
      <c r="I25" s="2">
        <v>23</v>
      </c>
      <c r="J25" s="2" t="s">
        <v>870</v>
      </c>
    </row>
    <row r="26" spans="1:10" x14ac:dyDescent="0.25">
      <c r="A26" s="33">
        <f>'Product Request Form'!B4</f>
        <v>0</v>
      </c>
      <c r="B26" s="33"/>
      <c r="C26" s="33"/>
      <c r="D26" s="34"/>
      <c r="F26" s="2">
        <v>24</v>
      </c>
      <c r="G26" s="2" t="s">
        <v>871</v>
      </c>
      <c r="H26" s="2" t="s">
        <v>872</v>
      </c>
      <c r="I26" s="2">
        <v>24</v>
      </c>
      <c r="J26" s="2" t="s">
        <v>872</v>
      </c>
    </row>
    <row r="27" spans="1:10" x14ac:dyDescent="0.25">
      <c r="F27" s="2">
        <v>25</v>
      </c>
      <c r="G27" s="2" t="s">
        <v>873</v>
      </c>
      <c r="H27" s="2" t="s">
        <v>874</v>
      </c>
      <c r="I27" s="2">
        <v>25</v>
      </c>
      <c r="J27" s="2" t="s">
        <v>874</v>
      </c>
    </row>
    <row r="28" spans="1:10" x14ac:dyDescent="0.25">
      <c r="F28" s="2">
        <v>26</v>
      </c>
      <c r="G28" s="2" t="s">
        <v>875</v>
      </c>
      <c r="H28" s="2" t="s">
        <v>876</v>
      </c>
      <c r="I28" s="2">
        <v>26</v>
      </c>
      <c r="J28" s="2" t="s">
        <v>876</v>
      </c>
    </row>
    <row r="29" spans="1:10" x14ac:dyDescent="0.25">
      <c r="F29" s="2">
        <v>27</v>
      </c>
      <c r="G29" s="2" t="s">
        <v>877</v>
      </c>
      <c r="H29" s="2" t="s">
        <v>878</v>
      </c>
      <c r="I29" s="2">
        <v>27</v>
      </c>
      <c r="J29" s="2" t="s">
        <v>878</v>
      </c>
    </row>
    <row r="30" spans="1:10" x14ac:dyDescent="0.25">
      <c r="F30" s="2">
        <v>28</v>
      </c>
      <c r="G30" s="2" t="s">
        <v>879</v>
      </c>
      <c r="H30" s="2" t="s">
        <v>880</v>
      </c>
      <c r="I30" s="2">
        <v>28</v>
      </c>
      <c r="J30" s="2" t="s">
        <v>880</v>
      </c>
    </row>
    <row r="31" spans="1:10" x14ac:dyDescent="0.25">
      <c r="F31" s="2">
        <v>29</v>
      </c>
      <c r="G31" s="2" t="s">
        <v>881</v>
      </c>
      <c r="H31" s="2" t="s">
        <v>882</v>
      </c>
      <c r="I31" s="2">
        <v>29</v>
      </c>
      <c r="J31" s="2" t="s">
        <v>882</v>
      </c>
    </row>
    <row r="32" spans="1:10" x14ac:dyDescent="0.25">
      <c r="F32" s="2">
        <v>30</v>
      </c>
      <c r="G32" s="2" t="s">
        <v>883</v>
      </c>
      <c r="H32" s="2" t="s">
        <v>884</v>
      </c>
      <c r="I32" s="2">
        <v>30</v>
      </c>
      <c r="J32" s="2" t="s">
        <v>884</v>
      </c>
    </row>
    <row r="33" spans="6:10" x14ac:dyDescent="0.25">
      <c r="F33" s="2">
        <v>31</v>
      </c>
      <c r="G33" s="2" t="s">
        <v>885</v>
      </c>
      <c r="H33" s="2" t="s">
        <v>886</v>
      </c>
      <c r="I33" s="2">
        <v>31</v>
      </c>
      <c r="J33" s="2" t="s">
        <v>886</v>
      </c>
    </row>
    <row r="34" spans="6:10" x14ac:dyDescent="0.25">
      <c r="F34" s="2">
        <v>32</v>
      </c>
      <c r="G34" s="2" t="s">
        <v>887</v>
      </c>
      <c r="H34" s="2" t="s">
        <v>888</v>
      </c>
      <c r="I34" s="2">
        <v>32</v>
      </c>
      <c r="J34" s="2" t="s">
        <v>888</v>
      </c>
    </row>
    <row r="35" spans="6:10" x14ac:dyDescent="0.25">
      <c r="F35" s="2">
        <v>33</v>
      </c>
      <c r="G35" s="2" t="s">
        <v>841</v>
      </c>
      <c r="H35" s="2" t="s">
        <v>840</v>
      </c>
      <c r="I35" s="2">
        <v>33</v>
      </c>
      <c r="J35" s="2" t="s">
        <v>840</v>
      </c>
    </row>
    <row r="36" spans="6:10" x14ac:dyDescent="0.25">
      <c r="F36" s="2">
        <v>34</v>
      </c>
      <c r="G36" s="2" t="s">
        <v>889</v>
      </c>
      <c r="H36" s="2" t="s">
        <v>890</v>
      </c>
      <c r="I36" s="2">
        <v>34</v>
      </c>
      <c r="J36" s="2" t="s">
        <v>890</v>
      </c>
    </row>
    <row r="37" spans="6:10" x14ac:dyDescent="0.25">
      <c r="F37" s="2">
        <v>35</v>
      </c>
      <c r="G37" s="2" t="s">
        <v>891</v>
      </c>
      <c r="H37" s="2" t="s">
        <v>892</v>
      </c>
      <c r="I37" s="2">
        <v>35</v>
      </c>
      <c r="J37" s="2" t="s">
        <v>892</v>
      </c>
    </row>
    <row r="38" spans="6:10" x14ac:dyDescent="0.25">
      <c r="F38" s="2">
        <v>36</v>
      </c>
      <c r="G38" s="2" t="s">
        <v>893</v>
      </c>
      <c r="H38" s="2" t="s">
        <v>893</v>
      </c>
      <c r="I38" s="2">
        <v>36</v>
      </c>
      <c r="J38" s="2" t="s">
        <v>893</v>
      </c>
    </row>
    <row r="39" spans="6:10" x14ac:dyDescent="0.25">
      <c r="F39" s="2">
        <v>37</v>
      </c>
      <c r="G39" s="2">
        <v>0</v>
      </c>
      <c r="H39" s="2"/>
    </row>
    <row r="40" spans="6:10" x14ac:dyDescent="0.25">
      <c r="F40" s="2">
        <v>38</v>
      </c>
      <c r="G40" s="2">
        <v>1</v>
      </c>
      <c r="H40" s="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D04BC-593E-4608-AD0E-0D95E749BB76}">
  <sheetPr codeName="Sheet5"/>
  <dimension ref="A1:B334"/>
  <sheetViews>
    <sheetView workbookViewId="0">
      <selection activeCell="H20" sqref="H20"/>
    </sheetView>
  </sheetViews>
  <sheetFormatPr defaultRowHeight="15" x14ac:dyDescent="0.25"/>
  <cols>
    <col min="1" max="1" width="10.85546875" bestFit="1" customWidth="1"/>
    <col min="2" max="2" width="53.85546875" bestFit="1" customWidth="1"/>
  </cols>
  <sheetData>
    <row r="1" spans="1:2" x14ac:dyDescent="0.25">
      <c r="A1" s="77" t="s">
        <v>324</v>
      </c>
      <c r="B1" s="35" t="s">
        <v>325</v>
      </c>
    </row>
    <row r="2" spans="1:2" x14ac:dyDescent="0.25">
      <c r="A2" s="78" t="s">
        <v>1222</v>
      </c>
      <c r="B2" s="58" t="s">
        <v>1128</v>
      </c>
    </row>
    <row r="3" spans="1:2" x14ac:dyDescent="0.25">
      <c r="A3" s="79" t="s">
        <v>1223</v>
      </c>
      <c r="B3" s="59" t="s">
        <v>1129</v>
      </c>
    </row>
    <row r="4" spans="1:2" x14ac:dyDescent="0.25">
      <c r="A4" s="78" t="s">
        <v>1224</v>
      </c>
      <c r="B4" s="60" t="s">
        <v>1130</v>
      </c>
    </row>
    <row r="5" spans="1:2" x14ac:dyDescent="0.25">
      <c r="A5" s="79" t="s">
        <v>1225</v>
      </c>
      <c r="B5" s="59" t="s">
        <v>1131</v>
      </c>
    </row>
    <row r="6" spans="1:2" x14ac:dyDescent="0.25">
      <c r="A6" s="78" t="s">
        <v>1226</v>
      </c>
      <c r="B6" s="58" t="s">
        <v>1132</v>
      </c>
    </row>
    <row r="7" spans="1:2" x14ac:dyDescent="0.25">
      <c r="A7" s="79" t="s">
        <v>1227</v>
      </c>
      <c r="B7" s="61" t="s">
        <v>1133</v>
      </c>
    </row>
    <row r="8" spans="1:2" x14ac:dyDescent="0.25">
      <c r="A8" s="78" t="s">
        <v>1228</v>
      </c>
      <c r="B8" s="58" t="s">
        <v>1134</v>
      </c>
    </row>
    <row r="9" spans="1:2" x14ac:dyDescent="0.25">
      <c r="A9" s="80" t="s">
        <v>1229</v>
      </c>
      <c r="B9" s="59" t="s">
        <v>1135</v>
      </c>
    </row>
    <row r="10" spans="1:2" x14ac:dyDescent="0.25">
      <c r="A10" s="78" t="s">
        <v>1230</v>
      </c>
      <c r="B10" s="60" t="s">
        <v>1136</v>
      </c>
    </row>
    <row r="11" spans="1:2" x14ac:dyDescent="0.25">
      <c r="A11" s="81" t="s">
        <v>1231</v>
      </c>
      <c r="B11" s="62" t="s">
        <v>1137</v>
      </c>
    </row>
    <row r="12" spans="1:2" x14ac:dyDescent="0.25">
      <c r="A12" s="82" t="s">
        <v>6</v>
      </c>
      <c r="B12" s="63" t="s">
        <v>24</v>
      </c>
    </row>
    <row r="13" spans="1:2" x14ac:dyDescent="0.25">
      <c r="A13" s="83" t="s">
        <v>326</v>
      </c>
      <c r="B13" s="64" t="s">
        <v>327</v>
      </c>
    </row>
    <row r="14" spans="1:2" x14ac:dyDescent="0.25">
      <c r="A14" s="82" t="s">
        <v>328</v>
      </c>
      <c r="B14" s="63" t="s">
        <v>329</v>
      </c>
    </row>
    <row r="15" spans="1:2" x14ac:dyDescent="0.25">
      <c r="A15" s="83" t="s">
        <v>330</v>
      </c>
      <c r="B15" s="59" t="s">
        <v>1138</v>
      </c>
    </row>
    <row r="16" spans="1:2" x14ac:dyDescent="0.25">
      <c r="A16" s="82" t="s">
        <v>331</v>
      </c>
      <c r="B16" s="58" t="s">
        <v>1139</v>
      </c>
    </row>
    <row r="17" spans="1:2" x14ac:dyDescent="0.25">
      <c r="A17" s="83" t="s">
        <v>332</v>
      </c>
      <c r="B17" s="64" t="s">
        <v>333</v>
      </c>
    </row>
    <row r="18" spans="1:2" x14ac:dyDescent="0.25">
      <c r="A18" s="82" t="s">
        <v>334</v>
      </c>
      <c r="B18" s="63" t="s">
        <v>335</v>
      </c>
    </row>
    <row r="19" spans="1:2" x14ac:dyDescent="0.25">
      <c r="A19" s="83" t="s">
        <v>336</v>
      </c>
      <c r="B19" s="64" t="s">
        <v>337</v>
      </c>
    </row>
    <row r="20" spans="1:2" x14ac:dyDescent="0.25">
      <c r="A20" s="82" t="s">
        <v>338</v>
      </c>
      <c r="B20" s="63" t="s">
        <v>339</v>
      </c>
    </row>
    <row r="21" spans="1:2" x14ac:dyDescent="0.25">
      <c r="A21" s="83" t="s">
        <v>340</v>
      </c>
      <c r="B21" s="64" t="s">
        <v>341</v>
      </c>
    </row>
    <row r="22" spans="1:2" x14ac:dyDescent="0.25">
      <c r="A22" s="82" t="s">
        <v>342</v>
      </c>
      <c r="B22" s="63" t="s">
        <v>343</v>
      </c>
    </row>
    <row r="23" spans="1:2" x14ac:dyDescent="0.25">
      <c r="A23" s="83" t="s">
        <v>344</v>
      </c>
      <c r="B23" s="64" t="s">
        <v>345</v>
      </c>
    </row>
    <row r="24" spans="1:2" x14ac:dyDescent="0.25">
      <c r="A24" s="82" t="s">
        <v>346</v>
      </c>
      <c r="B24" s="63" t="s">
        <v>347</v>
      </c>
    </row>
    <row r="25" spans="1:2" x14ac:dyDescent="0.25">
      <c r="A25" s="83" t="s">
        <v>348</v>
      </c>
      <c r="B25" s="59" t="s">
        <v>1140</v>
      </c>
    </row>
    <row r="26" spans="1:2" x14ac:dyDescent="0.25">
      <c r="A26" s="82" t="s">
        <v>349</v>
      </c>
      <c r="B26" s="58" t="s">
        <v>1141</v>
      </c>
    </row>
    <row r="27" spans="1:2" x14ac:dyDescent="0.25">
      <c r="A27" s="83" t="s">
        <v>350</v>
      </c>
      <c r="B27" s="64" t="s">
        <v>351</v>
      </c>
    </row>
    <row r="28" spans="1:2" x14ac:dyDescent="0.25">
      <c r="A28" s="82" t="s">
        <v>352</v>
      </c>
      <c r="B28" s="58" t="s">
        <v>1142</v>
      </c>
    </row>
    <row r="29" spans="1:2" x14ac:dyDescent="0.25">
      <c r="A29" s="83" t="s">
        <v>353</v>
      </c>
      <c r="B29" s="64" t="s">
        <v>354</v>
      </c>
    </row>
    <row r="30" spans="1:2" x14ac:dyDescent="0.25">
      <c r="A30" s="84" t="s">
        <v>355</v>
      </c>
      <c r="B30" s="65" t="s">
        <v>356</v>
      </c>
    </row>
    <row r="31" spans="1:2" x14ac:dyDescent="0.25">
      <c r="A31" s="85" t="s">
        <v>357</v>
      </c>
      <c r="B31" s="38" t="s">
        <v>358</v>
      </c>
    </row>
    <row r="32" spans="1:2" x14ac:dyDescent="0.25">
      <c r="A32" s="82" t="s">
        <v>359</v>
      </c>
      <c r="B32" s="63" t="s">
        <v>360</v>
      </c>
    </row>
    <row r="33" spans="1:2" x14ac:dyDescent="0.25">
      <c r="A33" s="83" t="s">
        <v>361</v>
      </c>
      <c r="B33" s="64" t="s">
        <v>362</v>
      </c>
    </row>
    <row r="34" spans="1:2" x14ac:dyDescent="0.25">
      <c r="A34" s="82" t="s">
        <v>363</v>
      </c>
      <c r="B34" s="63" t="s">
        <v>364</v>
      </c>
    </row>
    <row r="35" spans="1:2" x14ac:dyDescent="0.25">
      <c r="A35" s="83" t="s">
        <v>365</v>
      </c>
      <c r="B35" s="59" t="s">
        <v>1143</v>
      </c>
    </row>
    <row r="36" spans="1:2" x14ac:dyDescent="0.25">
      <c r="A36" s="82" t="s">
        <v>366</v>
      </c>
      <c r="B36" s="63" t="s">
        <v>367</v>
      </c>
    </row>
    <row r="37" spans="1:2" x14ac:dyDescent="0.25">
      <c r="A37" s="83" t="s">
        <v>368</v>
      </c>
      <c r="B37" s="64" t="s">
        <v>369</v>
      </c>
    </row>
    <row r="38" spans="1:2" x14ac:dyDescent="0.25">
      <c r="A38" s="82" t="s">
        <v>370</v>
      </c>
      <c r="B38" s="58" t="s">
        <v>1144</v>
      </c>
    </row>
    <row r="39" spans="1:2" x14ac:dyDescent="0.25">
      <c r="A39" s="83" t="s">
        <v>371</v>
      </c>
      <c r="B39" s="59" t="s">
        <v>1145</v>
      </c>
    </row>
    <row r="40" spans="1:2" x14ac:dyDescent="0.25">
      <c r="A40" s="82" t="s">
        <v>372</v>
      </c>
      <c r="B40" s="58" t="s">
        <v>1146</v>
      </c>
    </row>
    <row r="41" spans="1:2" x14ac:dyDescent="0.25">
      <c r="A41" s="83" t="s">
        <v>373</v>
      </c>
      <c r="B41" s="64" t="s">
        <v>374</v>
      </c>
    </row>
    <row r="42" spans="1:2" x14ac:dyDescent="0.25">
      <c r="A42" s="82" t="s">
        <v>375</v>
      </c>
      <c r="B42" s="63" t="s">
        <v>376</v>
      </c>
    </row>
    <row r="43" spans="1:2" x14ac:dyDescent="0.25">
      <c r="A43" s="83" t="s">
        <v>377</v>
      </c>
      <c r="B43" s="64" t="s">
        <v>378</v>
      </c>
    </row>
    <row r="44" spans="1:2" x14ac:dyDescent="0.25">
      <c r="A44" s="82" t="s">
        <v>899</v>
      </c>
      <c r="B44" s="63" t="s">
        <v>379</v>
      </c>
    </row>
    <row r="45" spans="1:2" x14ac:dyDescent="0.25">
      <c r="A45" s="83" t="s">
        <v>380</v>
      </c>
      <c r="B45" s="64" t="s">
        <v>381</v>
      </c>
    </row>
    <row r="46" spans="1:2" x14ac:dyDescent="0.25">
      <c r="A46" s="82" t="s">
        <v>382</v>
      </c>
      <c r="B46" s="58" t="s">
        <v>1147</v>
      </c>
    </row>
    <row r="47" spans="1:2" x14ac:dyDescent="0.25">
      <c r="A47" s="83" t="s">
        <v>383</v>
      </c>
      <c r="B47" s="64" t="s">
        <v>384</v>
      </c>
    </row>
    <row r="48" spans="1:2" x14ac:dyDescent="0.25">
      <c r="A48" s="84" t="s">
        <v>834</v>
      </c>
      <c r="B48" s="63" t="s">
        <v>1148</v>
      </c>
    </row>
    <row r="49" spans="1:2" x14ac:dyDescent="0.25">
      <c r="A49" s="83" t="s">
        <v>385</v>
      </c>
      <c r="B49" s="64" t="s">
        <v>386</v>
      </c>
    </row>
    <row r="50" spans="1:2" x14ac:dyDescent="0.25">
      <c r="A50" s="82" t="s">
        <v>387</v>
      </c>
      <c r="B50" s="58" t="s">
        <v>1149</v>
      </c>
    </row>
    <row r="51" spans="1:2" x14ac:dyDescent="0.25">
      <c r="A51" s="83" t="s">
        <v>388</v>
      </c>
      <c r="B51" s="64" t="s">
        <v>389</v>
      </c>
    </row>
    <row r="52" spans="1:2" x14ac:dyDescent="0.25">
      <c r="A52" s="82" t="s">
        <v>390</v>
      </c>
      <c r="B52" s="63" t="s">
        <v>391</v>
      </c>
    </row>
    <row r="53" spans="1:2" x14ac:dyDescent="0.25">
      <c r="A53" s="83" t="s">
        <v>392</v>
      </c>
      <c r="B53" s="64" t="s">
        <v>393</v>
      </c>
    </row>
    <row r="54" spans="1:2" x14ac:dyDescent="0.25">
      <c r="A54" s="82" t="s">
        <v>394</v>
      </c>
      <c r="B54" s="63" t="s">
        <v>395</v>
      </c>
    </row>
    <row r="55" spans="1:2" x14ac:dyDescent="0.25">
      <c r="A55" s="83" t="s">
        <v>396</v>
      </c>
      <c r="B55" s="59" t="s">
        <v>1150</v>
      </c>
    </row>
    <row r="56" spans="1:2" x14ac:dyDescent="0.25">
      <c r="A56" s="82" t="s">
        <v>397</v>
      </c>
      <c r="B56" s="63" t="s">
        <v>398</v>
      </c>
    </row>
    <row r="57" spans="1:2" x14ac:dyDescent="0.25">
      <c r="A57" s="83" t="s">
        <v>399</v>
      </c>
      <c r="B57" s="59" t="s">
        <v>1151</v>
      </c>
    </row>
    <row r="58" spans="1:2" x14ac:dyDescent="0.25">
      <c r="A58" s="82" t="s">
        <v>400</v>
      </c>
      <c r="B58" s="63" t="s">
        <v>401</v>
      </c>
    </row>
    <row r="59" spans="1:2" x14ac:dyDescent="0.25">
      <c r="A59" s="83" t="s">
        <v>402</v>
      </c>
      <c r="B59" s="59" t="s">
        <v>1152</v>
      </c>
    </row>
    <row r="60" spans="1:2" x14ac:dyDescent="0.25">
      <c r="A60" s="82" t="s">
        <v>403</v>
      </c>
      <c r="B60" s="63" t="s">
        <v>404</v>
      </c>
    </row>
    <row r="61" spans="1:2" x14ac:dyDescent="0.25">
      <c r="A61" s="83" t="s">
        <v>405</v>
      </c>
      <c r="B61" s="64" t="s">
        <v>406</v>
      </c>
    </row>
    <row r="62" spans="1:2" x14ac:dyDescent="0.25">
      <c r="A62" s="82" t="s">
        <v>407</v>
      </c>
      <c r="B62" s="63" t="s">
        <v>408</v>
      </c>
    </row>
    <row r="63" spans="1:2" x14ac:dyDescent="0.25">
      <c r="A63" s="83" t="s">
        <v>409</v>
      </c>
      <c r="B63" s="59" t="s">
        <v>1153</v>
      </c>
    </row>
    <row r="64" spans="1:2" x14ac:dyDescent="0.25">
      <c r="A64" s="84" t="s">
        <v>410</v>
      </c>
      <c r="B64" s="65" t="s">
        <v>1154</v>
      </c>
    </row>
    <row r="65" spans="1:2" x14ac:dyDescent="0.25">
      <c r="A65" s="83" t="s">
        <v>411</v>
      </c>
      <c r="B65" s="59" t="s">
        <v>1155</v>
      </c>
    </row>
    <row r="66" spans="1:2" x14ac:dyDescent="0.25">
      <c r="A66" s="82" t="s">
        <v>412</v>
      </c>
      <c r="B66" s="63" t="s">
        <v>413</v>
      </c>
    </row>
    <row r="67" spans="1:2" x14ac:dyDescent="0.25">
      <c r="A67" s="83" t="s">
        <v>414</v>
      </c>
      <c r="B67" s="64" t="s">
        <v>415</v>
      </c>
    </row>
    <row r="68" spans="1:2" x14ac:dyDescent="0.25">
      <c r="A68" s="82" t="s">
        <v>416</v>
      </c>
      <c r="B68" s="63" t="s">
        <v>417</v>
      </c>
    </row>
    <row r="69" spans="1:2" x14ac:dyDescent="0.25">
      <c r="A69" s="83" t="s">
        <v>418</v>
      </c>
      <c r="B69" s="59" t="s">
        <v>1156</v>
      </c>
    </row>
    <row r="70" spans="1:2" x14ac:dyDescent="0.25">
      <c r="A70" s="82" t="s">
        <v>419</v>
      </c>
      <c r="B70" s="63" t="s">
        <v>420</v>
      </c>
    </row>
    <row r="71" spans="1:2" x14ac:dyDescent="0.25">
      <c r="A71" s="83" t="s">
        <v>421</v>
      </c>
      <c r="B71" s="64" t="s">
        <v>422</v>
      </c>
    </row>
    <row r="72" spans="1:2" x14ac:dyDescent="0.25">
      <c r="A72" s="82" t="s">
        <v>423</v>
      </c>
      <c r="B72" s="63" t="s">
        <v>424</v>
      </c>
    </row>
    <row r="73" spans="1:2" x14ac:dyDescent="0.25">
      <c r="A73" s="83" t="s">
        <v>425</v>
      </c>
      <c r="B73" s="59" t="s">
        <v>1157</v>
      </c>
    </row>
    <row r="74" spans="1:2" x14ac:dyDescent="0.25">
      <c r="A74" s="82" t="s">
        <v>426</v>
      </c>
      <c r="B74" s="63" t="s">
        <v>427</v>
      </c>
    </row>
    <row r="75" spans="1:2" x14ac:dyDescent="0.25">
      <c r="A75" s="83" t="s">
        <v>428</v>
      </c>
      <c r="B75" s="59" t="s">
        <v>1158</v>
      </c>
    </row>
    <row r="76" spans="1:2" x14ac:dyDescent="0.25">
      <c r="A76" s="84" t="s">
        <v>429</v>
      </c>
      <c r="B76" s="63" t="s">
        <v>430</v>
      </c>
    </row>
    <row r="77" spans="1:2" x14ac:dyDescent="0.25">
      <c r="A77" s="86" t="s">
        <v>1159</v>
      </c>
      <c r="B77" s="62" t="s">
        <v>1160</v>
      </c>
    </row>
    <row r="78" spans="1:2" x14ac:dyDescent="0.25">
      <c r="A78" s="87" t="s">
        <v>1161</v>
      </c>
      <c r="B78" s="66" t="s">
        <v>1162</v>
      </c>
    </row>
    <row r="79" spans="1:2" x14ac:dyDescent="0.25">
      <c r="A79" s="86" t="s">
        <v>944</v>
      </c>
      <c r="B79" s="62" t="s">
        <v>945</v>
      </c>
    </row>
    <row r="80" spans="1:2" x14ac:dyDescent="0.25">
      <c r="A80" s="82" t="s">
        <v>431</v>
      </c>
      <c r="B80" s="63" t="s">
        <v>432</v>
      </c>
    </row>
    <row r="81" spans="1:2" x14ac:dyDescent="0.25">
      <c r="A81" s="83" t="s">
        <v>433</v>
      </c>
      <c r="B81" s="64" t="s">
        <v>434</v>
      </c>
    </row>
    <row r="82" spans="1:2" x14ac:dyDescent="0.25">
      <c r="A82" s="78" t="s">
        <v>435</v>
      </c>
      <c r="B82" s="63" t="s">
        <v>436</v>
      </c>
    </row>
    <row r="83" spans="1:2" x14ac:dyDescent="0.25">
      <c r="A83" s="83" t="s">
        <v>437</v>
      </c>
      <c r="B83" s="64" t="s">
        <v>438</v>
      </c>
    </row>
    <row r="84" spans="1:2" x14ac:dyDescent="0.25">
      <c r="A84" s="82" t="s">
        <v>439</v>
      </c>
      <c r="B84" s="63" t="s">
        <v>440</v>
      </c>
    </row>
    <row r="85" spans="1:2" x14ac:dyDescent="0.25">
      <c r="A85" s="83" t="s">
        <v>441</v>
      </c>
      <c r="B85" s="64" t="s">
        <v>442</v>
      </c>
    </row>
    <row r="86" spans="1:2" x14ac:dyDescent="0.25">
      <c r="A86" s="82" t="s">
        <v>443</v>
      </c>
      <c r="B86" s="63" t="s">
        <v>444</v>
      </c>
    </row>
    <row r="87" spans="1:2" x14ac:dyDescent="0.25">
      <c r="A87" s="79" t="s">
        <v>445</v>
      </c>
      <c r="B87" s="59" t="s">
        <v>1163</v>
      </c>
    </row>
    <row r="88" spans="1:2" x14ac:dyDescent="0.25">
      <c r="A88" s="82" t="s">
        <v>446</v>
      </c>
      <c r="B88" s="63" t="s">
        <v>447</v>
      </c>
    </row>
    <row r="89" spans="1:2" x14ac:dyDescent="0.25">
      <c r="A89" s="83" t="s">
        <v>448</v>
      </c>
      <c r="B89" s="64" t="s">
        <v>449</v>
      </c>
    </row>
    <row r="90" spans="1:2" x14ac:dyDescent="0.25">
      <c r="A90" s="82" t="s">
        <v>450</v>
      </c>
      <c r="B90" s="63" t="s">
        <v>451</v>
      </c>
    </row>
    <row r="91" spans="1:2" x14ac:dyDescent="0.25">
      <c r="A91" s="79" t="s">
        <v>452</v>
      </c>
      <c r="B91" s="59" t="s">
        <v>1164</v>
      </c>
    </row>
    <row r="92" spans="1:2" x14ac:dyDescent="0.25">
      <c r="A92" s="82" t="s">
        <v>453</v>
      </c>
      <c r="B92" s="63" t="s">
        <v>454</v>
      </c>
    </row>
    <row r="93" spans="1:2" x14ac:dyDescent="0.25">
      <c r="A93" s="83" t="s">
        <v>455</v>
      </c>
      <c r="B93" s="64" t="s">
        <v>456</v>
      </c>
    </row>
    <row r="94" spans="1:2" x14ac:dyDescent="0.25">
      <c r="A94" s="82" t="s">
        <v>457</v>
      </c>
      <c r="B94" s="58" t="s">
        <v>1165</v>
      </c>
    </row>
    <row r="95" spans="1:2" x14ac:dyDescent="0.25">
      <c r="A95" s="83" t="s">
        <v>458</v>
      </c>
      <c r="B95" s="64" t="s">
        <v>459</v>
      </c>
    </row>
    <row r="96" spans="1:2" x14ac:dyDescent="0.25">
      <c r="A96" s="82" t="s">
        <v>460</v>
      </c>
      <c r="B96" s="63" t="s">
        <v>461</v>
      </c>
    </row>
    <row r="97" spans="1:2" x14ac:dyDescent="0.25">
      <c r="A97" s="83" t="s">
        <v>462</v>
      </c>
      <c r="B97" s="64" t="s">
        <v>463</v>
      </c>
    </row>
    <row r="98" spans="1:2" x14ac:dyDescent="0.25">
      <c r="A98" s="82" t="s">
        <v>464</v>
      </c>
      <c r="B98" s="58" t="s">
        <v>1166</v>
      </c>
    </row>
    <row r="99" spans="1:2" x14ac:dyDescent="0.25">
      <c r="A99" s="83" t="s">
        <v>465</v>
      </c>
      <c r="B99" s="59" t="s">
        <v>1167</v>
      </c>
    </row>
    <row r="100" spans="1:2" x14ac:dyDescent="0.25">
      <c r="A100" s="82" t="s">
        <v>466</v>
      </c>
      <c r="B100" s="58" t="s">
        <v>1168</v>
      </c>
    </row>
    <row r="101" spans="1:2" x14ac:dyDescent="0.25">
      <c r="A101" s="83" t="s">
        <v>467</v>
      </c>
      <c r="B101" s="64" t="s">
        <v>468</v>
      </c>
    </row>
    <row r="102" spans="1:2" x14ac:dyDescent="0.25">
      <c r="A102" s="82" t="s">
        <v>469</v>
      </c>
      <c r="B102" s="63" t="s">
        <v>470</v>
      </c>
    </row>
    <row r="103" spans="1:2" x14ac:dyDescent="0.25">
      <c r="A103" s="83" t="s">
        <v>471</v>
      </c>
      <c r="B103" s="64" t="s">
        <v>472</v>
      </c>
    </row>
    <row r="104" spans="1:2" x14ac:dyDescent="0.25">
      <c r="A104" s="82" t="s">
        <v>473</v>
      </c>
      <c r="B104" s="63" t="s">
        <v>474</v>
      </c>
    </row>
    <row r="105" spans="1:2" x14ac:dyDescent="0.25">
      <c r="A105" s="83" t="s">
        <v>475</v>
      </c>
      <c r="B105" s="64" t="s">
        <v>476</v>
      </c>
    </row>
    <row r="106" spans="1:2" x14ac:dyDescent="0.25">
      <c r="A106" s="82" t="s">
        <v>477</v>
      </c>
      <c r="B106" s="63" t="s">
        <v>478</v>
      </c>
    </row>
    <row r="107" spans="1:2" x14ac:dyDescent="0.25">
      <c r="A107" s="83" t="s">
        <v>479</v>
      </c>
      <c r="B107" s="64" t="s">
        <v>480</v>
      </c>
    </row>
    <row r="108" spans="1:2" x14ac:dyDescent="0.25">
      <c r="A108" s="82" t="s">
        <v>481</v>
      </c>
      <c r="B108" s="58" t="s">
        <v>1169</v>
      </c>
    </row>
    <row r="109" spans="1:2" x14ac:dyDescent="0.25">
      <c r="A109" s="83" t="s">
        <v>482</v>
      </c>
      <c r="B109" s="64" t="s">
        <v>483</v>
      </c>
    </row>
    <row r="110" spans="1:2" x14ac:dyDescent="0.25">
      <c r="A110" s="82" t="s">
        <v>484</v>
      </c>
      <c r="B110" s="63" t="s">
        <v>485</v>
      </c>
    </row>
    <row r="111" spans="1:2" x14ac:dyDescent="0.25">
      <c r="A111" s="83" t="s">
        <v>486</v>
      </c>
      <c r="B111" s="64" t="s">
        <v>487</v>
      </c>
    </row>
    <row r="112" spans="1:2" x14ac:dyDescent="0.25">
      <c r="A112" s="82" t="s">
        <v>488</v>
      </c>
      <c r="B112" s="63" t="s">
        <v>489</v>
      </c>
    </row>
    <row r="113" spans="1:2" x14ac:dyDescent="0.25">
      <c r="A113" s="83" t="s">
        <v>490</v>
      </c>
      <c r="B113" s="64" t="s">
        <v>491</v>
      </c>
    </row>
    <row r="114" spans="1:2" x14ac:dyDescent="0.25">
      <c r="A114" s="82" t="s">
        <v>492</v>
      </c>
      <c r="B114" s="63" t="s">
        <v>493</v>
      </c>
    </row>
    <row r="115" spans="1:2" x14ac:dyDescent="0.25">
      <c r="A115" s="83" t="s">
        <v>494</v>
      </c>
      <c r="B115" s="59" t="s">
        <v>1170</v>
      </c>
    </row>
    <row r="116" spans="1:2" x14ac:dyDescent="0.25">
      <c r="A116" s="82" t="s">
        <v>495</v>
      </c>
      <c r="B116" s="63" t="s">
        <v>496</v>
      </c>
    </row>
    <row r="117" spans="1:2" x14ac:dyDescent="0.25">
      <c r="A117" s="83" t="s">
        <v>497</v>
      </c>
      <c r="B117" s="64" t="s">
        <v>498</v>
      </c>
    </row>
    <row r="118" spans="1:2" x14ac:dyDescent="0.25">
      <c r="A118" s="82" t="s">
        <v>499</v>
      </c>
      <c r="B118" s="63" t="s">
        <v>500</v>
      </c>
    </row>
    <row r="119" spans="1:2" x14ac:dyDescent="0.25">
      <c r="A119" s="83" t="s">
        <v>501</v>
      </c>
      <c r="B119" s="64" t="s">
        <v>502</v>
      </c>
    </row>
    <row r="120" spans="1:2" x14ac:dyDescent="0.25">
      <c r="A120" s="82" t="s">
        <v>503</v>
      </c>
      <c r="B120" s="63" t="s">
        <v>504</v>
      </c>
    </row>
    <row r="121" spans="1:2" x14ac:dyDescent="0.25">
      <c r="A121" s="83" t="s">
        <v>505</v>
      </c>
      <c r="B121" s="64" t="s">
        <v>506</v>
      </c>
    </row>
    <row r="122" spans="1:2" x14ac:dyDescent="0.25">
      <c r="A122" s="82" t="s">
        <v>507</v>
      </c>
      <c r="B122" s="63" t="s">
        <v>508</v>
      </c>
    </row>
    <row r="123" spans="1:2" x14ac:dyDescent="0.25">
      <c r="A123" s="83" t="s">
        <v>509</v>
      </c>
      <c r="B123" s="64" t="s">
        <v>510</v>
      </c>
    </row>
    <row r="124" spans="1:2" x14ac:dyDescent="0.25">
      <c r="A124" s="78" t="s">
        <v>511</v>
      </c>
      <c r="B124" s="57" t="s">
        <v>512</v>
      </c>
    </row>
    <row r="125" spans="1:2" x14ac:dyDescent="0.25">
      <c r="A125" s="79" t="s">
        <v>513</v>
      </c>
      <c r="B125" s="36" t="s">
        <v>514</v>
      </c>
    </row>
    <row r="126" spans="1:2" x14ac:dyDescent="0.25">
      <c r="A126" s="78" t="s">
        <v>515</v>
      </c>
      <c r="B126" s="57" t="s">
        <v>516</v>
      </c>
    </row>
    <row r="127" spans="1:2" x14ac:dyDescent="0.25">
      <c r="A127" s="79" t="s">
        <v>517</v>
      </c>
      <c r="B127" s="36" t="s">
        <v>518</v>
      </c>
    </row>
    <row r="128" spans="1:2" x14ac:dyDescent="0.25">
      <c r="A128" s="78" t="s">
        <v>519</v>
      </c>
      <c r="B128" s="57" t="s">
        <v>520</v>
      </c>
    </row>
    <row r="129" spans="1:2" x14ac:dyDescent="0.25">
      <c r="A129" s="79" t="s">
        <v>521</v>
      </c>
      <c r="B129" s="36" t="s">
        <v>522</v>
      </c>
    </row>
    <row r="130" spans="1:2" x14ac:dyDescent="0.25">
      <c r="A130" s="78" t="s">
        <v>523</v>
      </c>
      <c r="B130" s="57" t="s">
        <v>524</v>
      </c>
    </row>
    <row r="131" spans="1:2" x14ac:dyDescent="0.25">
      <c r="A131" s="79" t="s">
        <v>525</v>
      </c>
      <c r="B131" s="36" t="s">
        <v>526</v>
      </c>
    </row>
    <row r="132" spans="1:2" x14ac:dyDescent="0.25">
      <c r="A132" s="78" t="s">
        <v>527</v>
      </c>
      <c r="B132" s="57" t="s">
        <v>528</v>
      </c>
    </row>
    <row r="133" spans="1:2" x14ac:dyDescent="0.25">
      <c r="A133" s="79" t="s">
        <v>529</v>
      </c>
      <c r="B133" s="36" t="s">
        <v>530</v>
      </c>
    </row>
    <row r="134" spans="1:2" x14ac:dyDescent="0.25">
      <c r="A134" s="78" t="s">
        <v>531</v>
      </c>
      <c r="B134" s="57" t="s">
        <v>532</v>
      </c>
    </row>
    <row r="135" spans="1:2" x14ac:dyDescent="0.25">
      <c r="A135" s="79" t="s">
        <v>533</v>
      </c>
      <c r="B135" s="36" t="s">
        <v>534</v>
      </c>
    </row>
    <row r="136" spans="1:2" x14ac:dyDescent="0.25">
      <c r="A136" s="78" t="s">
        <v>535</v>
      </c>
      <c r="B136" s="57" t="s">
        <v>536</v>
      </c>
    </row>
    <row r="137" spans="1:2" x14ac:dyDescent="0.25">
      <c r="A137" s="79" t="s">
        <v>537</v>
      </c>
      <c r="B137" s="36" t="s">
        <v>538</v>
      </c>
    </row>
    <row r="138" spans="1:2" x14ac:dyDescent="0.25">
      <c r="A138" s="78" t="s">
        <v>539</v>
      </c>
      <c r="B138" s="57" t="s">
        <v>540</v>
      </c>
    </row>
    <row r="139" spans="1:2" x14ac:dyDescent="0.25">
      <c r="A139" s="79" t="s">
        <v>541</v>
      </c>
      <c r="B139" s="36" t="s">
        <v>542</v>
      </c>
    </row>
    <row r="140" spans="1:2" x14ac:dyDescent="0.25">
      <c r="A140" s="88" t="s">
        <v>543</v>
      </c>
      <c r="B140" s="67" t="s">
        <v>544</v>
      </c>
    </row>
    <row r="141" spans="1:2" x14ac:dyDescent="0.25">
      <c r="A141" s="89" t="s">
        <v>545</v>
      </c>
      <c r="B141" s="68" t="s">
        <v>546</v>
      </c>
    </row>
    <row r="142" spans="1:2" x14ac:dyDescent="0.25">
      <c r="A142" s="90" t="s">
        <v>547</v>
      </c>
      <c r="B142" s="69" t="s">
        <v>548</v>
      </c>
    </row>
    <row r="143" spans="1:2" x14ac:dyDescent="0.25">
      <c r="A143" s="91" t="s">
        <v>549</v>
      </c>
      <c r="B143" s="70" t="s">
        <v>550</v>
      </c>
    </row>
    <row r="144" spans="1:2" x14ac:dyDescent="0.25">
      <c r="A144" s="88" t="s">
        <v>551</v>
      </c>
      <c r="B144" s="67" t="s">
        <v>552</v>
      </c>
    </row>
    <row r="145" spans="1:2" x14ac:dyDescent="0.25">
      <c r="A145" s="92" t="s">
        <v>553</v>
      </c>
      <c r="B145" s="71" t="s">
        <v>554</v>
      </c>
    </row>
    <row r="146" spans="1:2" x14ac:dyDescent="0.25">
      <c r="A146" s="93" t="s">
        <v>555</v>
      </c>
      <c r="B146" s="72" t="s">
        <v>556</v>
      </c>
    </row>
    <row r="147" spans="1:2" x14ac:dyDescent="0.25">
      <c r="A147" s="92" t="s">
        <v>557</v>
      </c>
      <c r="B147" s="71" t="s">
        <v>558</v>
      </c>
    </row>
    <row r="148" spans="1:2" x14ac:dyDescent="0.25">
      <c r="A148" s="93" t="s">
        <v>559</v>
      </c>
      <c r="B148" s="73" t="s">
        <v>1171</v>
      </c>
    </row>
    <row r="149" spans="1:2" x14ac:dyDescent="0.25">
      <c r="A149" s="83" t="s">
        <v>560</v>
      </c>
      <c r="B149" s="64" t="s">
        <v>561</v>
      </c>
    </row>
    <row r="150" spans="1:2" x14ac:dyDescent="0.25">
      <c r="A150" s="82" t="s">
        <v>562</v>
      </c>
      <c r="B150" s="58" t="s">
        <v>1172</v>
      </c>
    </row>
    <row r="151" spans="1:2" x14ac:dyDescent="0.25">
      <c r="A151" s="83" t="s">
        <v>563</v>
      </c>
      <c r="B151" s="59" t="s">
        <v>1173</v>
      </c>
    </row>
    <row r="152" spans="1:2" x14ac:dyDescent="0.25">
      <c r="A152" s="82" t="s">
        <v>564</v>
      </c>
      <c r="B152" s="58" t="s">
        <v>1174</v>
      </c>
    </row>
    <row r="153" spans="1:2" x14ac:dyDescent="0.25">
      <c r="A153" s="83" t="s">
        <v>565</v>
      </c>
      <c r="B153" s="64" t="s">
        <v>566</v>
      </c>
    </row>
    <row r="154" spans="1:2" x14ac:dyDescent="0.25">
      <c r="A154" s="82" t="s">
        <v>567</v>
      </c>
      <c r="B154" s="63" t="s">
        <v>568</v>
      </c>
    </row>
    <row r="155" spans="1:2" x14ac:dyDescent="0.25">
      <c r="A155" s="83" t="s">
        <v>569</v>
      </c>
      <c r="B155" s="64" t="s">
        <v>570</v>
      </c>
    </row>
    <row r="156" spans="1:2" x14ac:dyDescent="0.25">
      <c r="A156" s="93" t="s">
        <v>571</v>
      </c>
      <c r="B156" s="72" t="s">
        <v>572</v>
      </c>
    </row>
    <row r="157" spans="1:2" x14ac:dyDescent="0.25">
      <c r="A157" s="83" t="s">
        <v>573</v>
      </c>
      <c r="B157" s="64" t="s">
        <v>574</v>
      </c>
    </row>
    <row r="158" spans="1:2" x14ac:dyDescent="0.25">
      <c r="A158" s="82" t="s">
        <v>575</v>
      </c>
      <c r="B158" s="63" t="s">
        <v>576</v>
      </c>
    </row>
    <row r="159" spans="1:2" x14ac:dyDescent="0.25">
      <c r="A159" s="83" t="s">
        <v>577</v>
      </c>
      <c r="B159" s="64" t="s">
        <v>578</v>
      </c>
    </row>
    <row r="160" spans="1:2" x14ac:dyDescent="0.25">
      <c r="A160" s="82" t="s">
        <v>579</v>
      </c>
      <c r="B160" s="63" t="s">
        <v>580</v>
      </c>
    </row>
    <row r="161" spans="1:2" x14ac:dyDescent="0.25">
      <c r="A161" s="83" t="s">
        <v>581</v>
      </c>
      <c r="B161" s="64" t="s">
        <v>582</v>
      </c>
    </row>
    <row r="162" spans="1:2" x14ac:dyDescent="0.25">
      <c r="A162" s="82" t="s">
        <v>583</v>
      </c>
      <c r="B162" s="63" t="s">
        <v>584</v>
      </c>
    </row>
    <row r="163" spans="1:2" x14ac:dyDescent="0.25">
      <c r="A163" s="83" t="s">
        <v>585</v>
      </c>
      <c r="B163" s="64" t="s">
        <v>586</v>
      </c>
    </row>
    <row r="164" spans="1:2" x14ac:dyDescent="0.25">
      <c r="A164" s="82" t="s">
        <v>587</v>
      </c>
      <c r="B164" s="63" t="s">
        <v>588</v>
      </c>
    </row>
    <row r="165" spans="1:2" x14ac:dyDescent="0.25">
      <c r="A165" s="83" t="s">
        <v>589</v>
      </c>
      <c r="B165" s="64" t="s">
        <v>590</v>
      </c>
    </row>
    <row r="166" spans="1:2" x14ac:dyDescent="0.25">
      <c r="A166" s="82" t="s">
        <v>591</v>
      </c>
      <c r="B166" s="63" t="s">
        <v>592</v>
      </c>
    </row>
    <row r="167" spans="1:2" x14ac:dyDescent="0.25">
      <c r="A167" s="83" t="s">
        <v>593</v>
      </c>
      <c r="B167" s="59" t="s">
        <v>1175</v>
      </c>
    </row>
    <row r="168" spans="1:2" x14ac:dyDescent="0.25">
      <c r="A168" s="82" t="s">
        <v>594</v>
      </c>
      <c r="B168" s="63" t="s">
        <v>595</v>
      </c>
    </row>
    <row r="169" spans="1:2" x14ac:dyDescent="0.25">
      <c r="A169" s="83" t="s">
        <v>596</v>
      </c>
      <c r="B169" s="64" t="s">
        <v>597</v>
      </c>
    </row>
    <row r="170" spans="1:2" x14ac:dyDescent="0.25">
      <c r="A170" s="82" t="s">
        <v>598</v>
      </c>
      <c r="B170" s="58" t="s">
        <v>1176</v>
      </c>
    </row>
    <row r="171" spans="1:2" x14ac:dyDescent="0.25">
      <c r="A171" s="83" t="s">
        <v>599</v>
      </c>
      <c r="B171" s="59" t="s">
        <v>1177</v>
      </c>
    </row>
    <row r="172" spans="1:2" x14ac:dyDescent="0.25">
      <c r="A172" s="82" t="s">
        <v>600</v>
      </c>
      <c r="B172" s="63" t="s">
        <v>601</v>
      </c>
    </row>
    <row r="173" spans="1:2" x14ac:dyDescent="0.25">
      <c r="A173" s="83" t="s">
        <v>602</v>
      </c>
      <c r="B173" s="64" t="s">
        <v>603</v>
      </c>
    </row>
    <row r="174" spans="1:2" x14ac:dyDescent="0.25">
      <c r="A174" s="82" t="s">
        <v>604</v>
      </c>
      <c r="B174" s="63" t="s">
        <v>1178</v>
      </c>
    </row>
    <row r="175" spans="1:2" x14ac:dyDescent="0.25">
      <c r="A175" s="83" t="s">
        <v>605</v>
      </c>
      <c r="B175" s="64" t="s">
        <v>1179</v>
      </c>
    </row>
    <row r="176" spans="1:2" x14ac:dyDescent="0.25">
      <c r="A176" s="82" t="s">
        <v>606</v>
      </c>
      <c r="B176" s="63" t="s">
        <v>607</v>
      </c>
    </row>
    <row r="177" spans="1:2" x14ac:dyDescent="0.25">
      <c r="A177" s="83" t="s">
        <v>608</v>
      </c>
      <c r="B177" s="64" t="s">
        <v>609</v>
      </c>
    </row>
    <row r="178" spans="1:2" x14ac:dyDescent="0.25">
      <c r="A178" s="82" t="s">
        <v>610</v>
      </c>
      <c r="B178" s="63" t="s">
        <v>611</v>
      </c>
    </row>
    <row r="179" spans="1:2" x14ac:dyDescent="0.25">
      <c r="A179" s="83" t="s">
        <v>612</v>
      </c>
      <c r="B179" s="64" t="s">
        <v>613</v>
      </c>
    </row>
    <row r="180" spans="1:2" x14ac:dyDescent="0.25">
      <c r="A180" s="82" t="s">
        <v>614</v>
      </c>
      <c r="B180" s="58" t="s">
        <v>1180</v>
      </c>
    </row>
    <row r="181" spans="1:2" x14ac:dyDescent="0.25">
      <c r="A181" s="83" t="s">
        <v>615</v>
      </c>
      <c r="B181" s="64" t="s">
        <v>1181</v>
      </c>
    </row>
    <row r="182" spans="1:2" x14ac:dyDescent="0.25">
      <c r="A182" s="82" t="s">
        <v>616</v>
      </c>
      <c r="B182" s="63" t="s">
        <v>617</v>
      </c>
    </row>
    <row r="183" spans="1:2" x14ac:dyDescent="0.25">
      <c r="A183" s="83" t="s">
        <v>618</v>
      </c>
      <c r="B183" s="64" t="s">
        <v>619</v>
      </c>
    </row>
    <row r="184" spans="1:2" x14ac:dyDescent="0.25">
      <c r="A184" s="82" t="s">
        <v>620</v>
      </c>
      <c r="B184" s="63" t="s">
        <v>621</v>
      </c>
    </row>
    <row r="185" spans="1:2" x14ac:dyDescent="0.25">
      <c r="A185" s="83" t="s">
        <v>622</v>
      </c>
      <c r="B185" s="64" t="s">
        <v>1182</v>
      </c>
    </row>
    <row r="186" spans="1:2" x14ac:dyDescent="0.25">
      <c r="A186" s="82" t="s">
        <v>623</v>
      </c>
      <c r="B186" s="63" t="s">
        <v>624</v>
      </c>
    </row>
    <row r="187" spans="1:2" x14ac:dyDescent="0.25">
      <c r="A187" s="79" t="s">
        <v>625</v>
      </c>
      <c r="B187" s="59" t="s">
        <v>1183</v>
      </c>
    </row>
    <row r="188" spans="1:2" x14ac:dyDescent="0.25">
      <c r="A188" s="93" t="s">
        <v>626</v>
      </c>
      <c r="B188" s="63" t="s">
        <v>627</v>
      </c>
    </row>
    <row r="189" spans="1:2" x14ac:dyDescent="0.25">
      <c r="A189" s="92" t="s">
        <v>628</v>
      </c>
      <c r="B189" s="71" t="s">
        <v>629</v>
      </c>
    </row>
    <row r="190" spans="1:2" x14ac:dyDescent="0.25">
      <c r="A190" s="93" t="s">
        <v>630</v>
      </c>
      <c r="B190" s="72" t="s">
        <v>631</v>
      </c>
    </row>
    <row r="191" spans="1:2" x14ac:dyDescent="0.25">
      <c r="A191" s="92" t="s">
        <v>632</v>
      </c>
      <c r="B191" s="71" t="s">
        <v>633</v>
      </c>
    </row>
    <row r="192" spans="1:2" x14ac:dyDescent="0.25">
      <c r="A192" s="93" t="s">
        <v>634</v>
      </c>
      <c r="B192" s="72" t="s">
        <v>635</v>
      </c>
    </row>
    <row r="193" spans="1:2" x14ac:dyDescent="0.25">
      <c r="A193" s="83" t="s">
        <v>636</v>
      </c>
      <c r="B193" s="71" t="s">
        <v>637</v>
      </c>
    </row>
    <row r="194" spans="1:2" x14ac:dyDescent="0.25">
      <c r="A194" s="93" t="s">
        <v>638</v>
      </c>
      <c r="B194" s="72" t="s">
        <v>639</v>
      </c>
    </row>
    <row r="195" spans="1:2" x14ac:dyDescent="0.25">
      <c r="A195" s="83" t="s">
        <v>640</v>
      </c>
      <c r="B195" s="59" t="s">
        <v>1184</v>
      </c>
    </row>
    <row r="196" spans="1:2" x14ac:dyDescent="0.25">
      <c r="A196" s="82" t="s">
        <v>641</v>
      </c>
      <c r="B196" s="63" t="s">
        <v>642</v>
      </c>
    </row>
    <row r="197" spans="1:2" x14ac:dyDescent="0.25">
      <c r="A197" s="83" t="s">
        <v>643</v>
      </c>
      <c r="B197" s="64" t="s">
        <v>644</v>
      </c>
    </row>
    <row r="198" spans="1:2" x14ac:dyDescent="0.25">
      <c r="A198" s="82" t="s">
        <v>645</v>
      </c>
      <c r="B198" s="58" t="s">
        <v>1185</v>
      </c>
    </row>
    <row r="199" spans="1:2" x14ac:dyDescent="0.25">
      <c r="A199" s="83" t="s">
        <v>646</v>
      </c>
      <c r="B199" s="71" t="s">
        <v>647</v>
      </c>
    </row>
    <row r="200" spans="1:2" x14ac:dyDescent="0.25">
      <c r="A200" s="82" t="s">
        <v>648</v>
      </c>
      <c r="B200" s="72" t="s">
        <v>649</v>
      </c>
    </row>
    <row r="201" spans="1:2" x14ac:dyDescent="0.25">
      <c r="A201" s="83" t="s">
        <v>650</v>
      </c>
      <c r="B201" s="59" t="s">
        <v>1186</v>
      </c>
    </row>
    <row r="202" spans="1:2" x14ac:dyDescent="0.25">
      <c r="A202" s="82" t="s">
        <v>651</v>
      </c>
      <c r="B202" s="58" t="s">
        <v>1187</v>
      </c>
    </row>
    <row r="203" spans="1:2" x14ac:dyDescent="0.25">
      <c r="A203" s="83" t="s">
        <v>652</v>
      </c>
      <c r="B203" s="74" t="s">
        <v>1188</v>
      </c>
    </row>
    <row r="204" spans="1:2" x14ac:dyDescent="0.25">
      <c r="A204" s="82" t="s">
        <v>653</v>
      </c>
      <c r="B204" s="72" t="s">
        <v>654</v>
      </c>
    </row>
    <row r="205" spans="1:2" x14ac:dyDescent="0.25">
      <c r="A205" s="83" t="s">
        <v>655</v>
      </c>
      <c r="B205" s="71" t="s">
        <v>656</v>
      </c>
    </row>
    <row r="206" spans="1:2" x14ac:dyDescent="0.25">
      <c r="A206" s="82" t="s">
        <v>657</v>
      </c>
      <c r="B206" s="72" t="s">
        <v>658</v>
      </c>
    </row>
    <row r="207" spans="1:2" x14ac:dyDescent="0.25">
      <c r="A207" s="83" t="s">
        <v>659</v>
      </c>
      <c r="B207" s="74" t="s">
        <v>1189</v>
      </c>
    </row>
    <row r="208" spans="1:2" x14ac:dyDescent="0.25">
      <c r="A208" s="82" t="s">
        <v>660</v>
      </c>
      <c r="B208" s="72" t="s">
        <v>661</v>
      </c>
    </row>
    <row r="209" spans="1:2" x14ac:dyDescent="0.25">
      <c r="A209" s="83" t="s">
        <v>662</v>
      </c>
      <c r="B209" s="74" t="s">
        <v>1190</v>
      </c>
    </row>
    <row r="210" spans="1:2" x14ac:dyDescent="0.25">
      <c r="A210" s="82" t="s">
        <v>663</v>
      </c>
      <c r="B210" s="63" t="s">
        <v>1191</v>
      </c>
    </row>
    <row r="211" spans="1:2" x14ac:dyDescent="0.25">
      <c r="A211" s="83" t="s">
        <v>664</v>
      </c>
      <c r="B211" s="64" t="s">
        <v>665</v>
      </c>
    </row>
    <row r="212" spans="1:2" x14ac:dyDescent="0.25">
      <c r="A212" s="82" t="s">
        <v>666</v>
      </c>
      <c r="B212" s="63" t="s">
        <v>667</v>
      </c>
    </row>
    <row r="213" spans="1:2" x14ac:dyDescent="0.25">
      <c r="A213" s="92" t="s">
        <v>668</v>
      </c>
      <c r="B213" s="71" t="s">
        <v>669</v>
      </c>
    </row>
    <row r="214" spans="1:2" x14ac:dyDescent="0.25">
      <c r="A214" s="93" t="s">
        <v>670</v>
      </c>
      <c r="B214" s="73" t="s">
        <v>1192</v>
      </c>
    </row>
    <row r="215" spans="1:2" x14ac:dyDescent="0.25">
      <c r="A215" s="83" t="s">
        <v>671</v>
      </c>
      <c r="B215" s="64" t="s">
        <v>672</v>
      </c>
    </row>
    <row r="216" spans="1:2" x14ac:dyDescent="0.25">
      <c r="A216" s="82" t="s">
        <v>673</v>
      </c>
      <c r="B216" s="63" t="s">
        <v>674</v>
      </c>
    </row>
    <row r="217" spans="1:2" x14ac:dyDescent="0.25">
      <c r="A217" s="83" t="s">
        <v>675</v>
      </c>
      <c r="B217" s="74" t="s">
        <v>1193</v>
      </c>
    </row>
    <row r="218" spans="1:2" x14ac:dyDescent="0.25">
      <c r="A218" s="82" t="s">
        <v>676</v>
      </c>
      <c r="B218" s="73" t="s">
        <v>1194</v>
      </c>
    </row>
    <row r="219" spans="1:2" x14ac:dyDescent="0.25">
      <c r="A219" s="83" t="s">
        <v>677</v>
      </c>
      <c r="B219" s="59" t="s">
        <v>1195</v>
      </c>
    </row>
    <row r="220" spans="1:2" x14ac:dyDescent="0.25">
      <c r="A220" s="82" t="s">
        <v>678</v>
      </c>
      <c r="B220" s="63" t="s">
        <v>1196</v>
      </c>
    </row>
    <row r="221" spans="1:2" x14ac:dyDescent="0.25">
      <c r="A221" s="83" t="s">
        <v>679</v>
      </c>
      <c r="B221" s="59" t="s">
        <v>680</v>
      </c>
    </row>
    <row r="222" spans="1:2" x14ac:dyDescent="0.25">
      <c r="A222" s="82" t="s">
        <v>681</v>
      </c>
      <c r="B222" s="63" t="s">
        <v>682</v>
      </c>
    </row>
    <row r="223" spans="1:2" x14ac:dyDescent="0.25">
      <c r="A223" s="92" t="s">
        <v>683</v>
      </c>
      <c r="B223" s="74" t="s">
        <v>1197</v>
      </c>
    </row>
    <row r="224" spans="1:2" x14ac:dyDescent="0.25">
      <c r="A224" s="82" t="s">
        <v>684</v>
      </c>
      <c r="B224" s="58" t="s">
        <v>685</v>
      </c>
    </row>
    <row r="225" spans="1:2" x14ac:dyDescent="0.25">
      <c r="A225" s="79" t="s">
        <v>686</v>
      </c>
      <c r="B225" s="74" t="s">
        <v>1198</v>
      </c>
    </row>
    <row r="226" spans="1:2" x14ac:dyDescent="0.25">
      <c r="A226" s="82" t="s">
        <v>687</v>
      </c>
      <c r="B226" s="63" t="s">
        <v>1199</v>
      </c>
    </row>
    <row r="227" spans="1:2" x14ac:dyDescent="0.25">
      <c r="A227" s="83" t="s">
        <v>688</v>
      </c>
      <c r="B227" s="64" t="s">
        <v>689</v>
      </c>
    </row>
    <row r="228" spans="1:2" x14ac:dyDescent="0.25">
      <c r="A228" s="82" t="s">
        <v>690</v>
      </c>
      <c r="B228" s="63" t="s">
        <v>691</v>
      </c>
    </row>
    <row r="229" spans="1:2" x14ac:dyDescent="0.25">
      <c r="A229" s="83" t="s">
        <v>692</v>
      </c>
      <c r="B229" s="64" t="s">
        <v>693</v>
      </c>
    </row>
    <row r="230" spans="1:2" x14ac:dyDescent="0.25">
      <c r="A230" s="82" t="s">
        <v>694</v>
      </c>
      <c r="B230" s="63" t="s">
        <v>695</v>
      </c>
    </row>
    <row r="231" spans="1:2" x14ac:dyDescent="0.25">
      <c r="A231" s="83" t="s">
        <v>696</v>
      </c>
      <c r="B231" s="59" t="s">
        <v>1200</v>
      </c>
    </row>
    <row r="232" spans="1:2" x14ac:dyDescent="0.25">
      <c r="A232" s="82" t="s">
        <v>697</v>
      </c>
      <c r="B232" s="63" t="s">
        <v>698</v>
      </c>
    </row>
    <row r="233" spans="1:2" x14ac:dyDescent="0.25">
      <c r="A233" s="83" t="s">
        <v>699</v>
      </c>
      <c r="B233" s="64" t="s">
        <v>700</v>
      </c>
    </row>
    <row r="234" spans="1:2" x14ac:dyDescent="0.25">
      <c r="A234" s="82" t="s">
        <v>701</v>
      </c>
      <c r="B234" s="63" t="s">
        <v>702</v>
      </c>
    </row>
    <row r="235" spans="1:2" x14ac:dyDescent="0.25">
      <c r="A235" s="83" t="s">
        <v>703</v>
      </c>
      <c r="B235" s="64" t="s">
        <v>704</v>
      </c>
    </row>
    <row r="236" spans="1:2" x14ac:dyDescent="0.25">
      <c r="A236" s="82" t="s">
        <v>705</v>
      </c>
      <c r="B236" s="63" t="s">
        <v>706</v>
      </c>
    </row>
    <row r="237" spans="1:2" x14ac:dyDescent="0.25">
      <c r="A237" s="83" t="s">
        <v>707</v>
      </c>
      <c r="B237" s="64" t="s">
        <v>708</v>
      </c>
    </row>
    <row r="238" spans="1:2" x14ac:dyDescent="0.25">
      <c r="A238" s="82" t="s">
        <v>709</v>
      </c>
      <c r="B238" s="58" t="s">
        <v>1201</v>
      </c>
    </row>
    <row r="239" spans="1:2" x14ac:dyDescent="0.25">
      <c r="A239" s="83" t="s">
        <v>710</v>
      </c>
      <c r="B239" s="64" t="s">
        <v>711</v>
      </c>
    </row>
    <row r="240" spans="1:2" x14ac:dyDescent="0.25">
      <c r="A240" s="82" t="s">
        <v>712</v>
      </c>
      <c r="B240" s="63" t="s">
        <v>713</v>
      </c>
    </row>
    <row r="241" spans="1:2" x14ac:dyDescent="0.25">
      <c r="A241" s="83" t="s">
        <v>714</v>
      </c>
      <c r="B241" s="64" t="s">
        <v>715</v>
      </c>
    </row>
    <row r="242" spans="1:2" x14ac:dyDescent="0.25">
      <c r="A242" s="82" t="s">
        <v>716</v>
      </c>
      <c r="B242" s="63" t="s">
        <v>717</v>
      </c>
    </row>
    <row r="243" spans="1:2" x14ac:dyDescent="0.25">
      <c r="A243" s="83" t="s">
        <v>718</v>
      </c>
      <c r="B243" s="64" t="s">
        <v>719</v>
      </c>
    </row>
    <row r="244" spans="1:2" x14ac:dyDescent="0.25">
      <c r="A244" s="82" t="s">
        <v>720</v>
      </c>
      <c r="B244" s="63" t="s">
        <v>721</v>
      </c>
    </row>
    <row r="245" spans="1:2" x14ac:dyDescent="0.25">
      <c r="A245" s="83" t="s">
        <v>722</v>
      </c>
      <c r="B245" s="64" t="s">
        <v>723</v>
      </c>
    </row>
    <row r="246" spans="1:2" x14ac:dyDescent="0.25">
      <c r="A246" s="82" t="s">
        <v>724</v>
      </c>
      <c r="B246" s="63" t="s">
        <v>725</v>
      </c>
    </row>
    <row r="247" spans="1:2" x14ac:dyDescent="0.25">
      <c r="A247" s="83" t="s">
        <v>726</v>
      </c>
      <c r="B247" s="64" t="s">
        <v>727</v>
      </c>
    </row>
    <row r="248" spans="1:2" x14ac:dyDescent="0.25">
      <c r="A248" s="82" t="s">
        <v>728</v>
      </c>
      <c r="B248" s="63" t="s">
        <v>729</v>
      </c>
    </row>
    <row r="249" spans="1:2" x14ac:dyDescent="0.25">
      <c r="A249" s="83" t="s">
        <v>730</v>
      </c>
      <c r="B249" s="64" t="s">
        <v>731</v>
      </c>
    </row>
    <row r="250" spans="1:2" x14ac:dyDescent="0.25">
      <c r="A250" s="93" t="s">
        <v>732</v>
      </c>
      <c r="B250" s="72" t="s">
        <v>733</v>
      </c>
    </row>
    <row r="251" spans="1:2" x14ac:dyDescent="0.25">
      <c r="A251" s="83" t="s">
        <v>734</v>
      </c>
      <c r="B251" s="59" t="s">
        <v>1202</v>
      </c>
    </row>
    <row r="252" spans="1:2" x14ac:dyDescent="0.25">
      <c r="A252" s="82" t="s">
        <v>735</v>
      </c>
      <c r="B252" s="73" t="s">
        <v>1203</v>
      </c>
    </row>
    <row r="253" spans="1:2" x14ac:dyDescent="0.25">
      <c r="A253" s="83" t="s">
        <v>736</v>
      </c>
      <c r="B253" s="71" t="s">
        <v>1204</v>
      </c>
    </row>
    <row r="254" spans="1:2" x14ac:dyDescent="0.25">
      <c r="A254" s="82" t="s">
        <v>737</v>
      </c>
      <c r="B254" s="72" t="s">
        <v>738</v>
      </c>
    </row>
    <row r="255" spans="1:2" x14ac:dyDescent="0.25">
      <c r="A255" s="83" t="s">
        <v>739</v>
      </c>
      <c r="B255" s="74" t="s">
        <v>1205</v>
      </c>
    </row>
    <row r="256" spans="1:2" x14ac:dyDescent="0.25">
      <c r="A256" s="82" t="s">
        <v>740</v>
      </c>
      <c r="B256" s="72" t="s">
        <v>741</v>
      </c>
    </row>
    <row r="257" spans="1:2" x14ac:dyDescent="0.25">
      <c r="A257" s="83" t="s">
        <v>742</v>
      </c>
      <c r="B257" s="71" t="s">
        <v>743</v>
      </c>
    </row>
    <row r="258" spans="1:2" x14ac:dyDescent="0.25">
      <c r="A258" s="82" t="s">
        <v>744</v>
      </c>
      <c r="B258" s="72" t="s">
        <v>745</v>
      </c>
    </row>
    <row r="259" spans="1:2" x14ac:dyDescent="0.25">
      <c r="A259" s="83" t="s">
        <v>746</v>
      </c>
      <c r="B259" s="71" t="s">
        <v>747</v>
      </c>
    </row>
    <row r="260" spans="1:2" x14ac:dyDescent="0.25">
      <c r="A260" s="84" t="s">
        <v>835</v>
      </c>
      <c r="B260" s="73" t="s">
        <v>1206</v>
      </c>
    </row>
    <row r="261" spans="1:2" x14ac:dyDescent="0.25">
      <c r="A261" s="85" t="s">
        <v>836</v>
      </c>
      <c r="B261" s="70" t="s">
        <v>837</v>
      </c>
    </row>
    <row r="262" spans="1:2" x14ac:dyDescent="0.25">
      <c r="A262" s="84" t="s">
        <v>838</v>
      </c>
      <c r="B262" s="69" t="s">
        <v>839</v>
      </c>
    </row>
    <row r="263" spans="1:2" x14ac:dyDescent="0.25">
      <c r="A263" s="86" t="s">
        <v>946</v>
      </c>
      <c r="B263" s="75" t="s">
        <v>947</v>
      </c>
    </row>
    <row r="264" spans="1:2" x14ac:dyDescent="0.25">
      <c r="A264" s="94" t="s">
        <v>943</v>
      </c>
      <c r="B264" s="76" t="s">
        <v>1207</v>
      </c>
    </row>
    <row r="265" spans="1:2" x14ac:dyDescent="0.25">
      <c r="A265" s="83" t="s">
        <v>748</v>
      </c>
      <c r="B265" s="71" t="s">
        <v>749</v>
      </c>
    </row>
    <row r="266" spans="1:2" x14ac:dyDescent="0.25">
      <c r="A266" s="82" t="s">
        <v>750</v>
      </c>
      <c r="B266" s="72" t="s">
        <v>751</v>
      </c>
    </row>
    <row r="267" spans="1:2" x14ac:dyDescent="0.25">
      <c r="A267" s="83" t="s">
        <v>752</v>
      </c>
      <c r="B267" s="71" t="s">
        <v>753</v>
      </c>
    </row>
    <row r="268" spans="1:2" x14ac:dyDescent="0.25">
      <c r="A268" s="82" t="s">
        <v>754</v>
      </c>
      <c r="B268" s="72" t="s">
        <v>755</v>
      </c>
    </row>
    <row r="269" spans="1:2" x14ac:dyDescent="0.25">
      <c r="A269" s="83" t="s">
        <v>756</v>
      </c>
      <c r="B269" s="71" t="s">
        <v>1208</v>
      </c>
    </row>
    <row r="270" spans="1:2" x14ac:dyDescent="0.25">
      <c r="A270" s="82" t="s">
        <v>757</v>
      </c>
      <c r="B270" s="72" t="s">
        <v>758</v>
      </c>
    </row>
    <row r="271" spans="1:2" x14ac:dyDescent="0.25">
      <c r="A271" s="83" t="s">
        <v>759</v>
      </c>
      <c r="B271" s="74" t="s">
        <v>1209</v>
      </c>
    </row>
    <row r="272" spans="1:2" x14ac:dyDescent="0.25">
      <c r="A272" s="82" t="s">
        <v>760</v>
      </c>
      <c r="B272" s="72" t="s">
        <v>761</v>
      </c>
    </row>
    <row r="273" spans="1:2" x14ac:dyDescent="0.25">
      <c r="A273" s="83" t="s">
        <v>762</v>
      </c>
      <c r="B273" s="71" t="s">
        <v>763</v>
      </c>
    </row>
    <row r="274" spans="1:2" x14ac:dyDescent="0.25">
      <c r="A274" s="82" t="s">
        <v>764</v>
      </c>
      <c r="B274" s="72" t="s">
        <v>765</v>
      </c>
    </row>
    <row r="275" spans="1:2" x14ac:dyDescent="0.25">
      <c r="A275" s="83" t="s">
        <v>766</v>
      </c>
      <c r="B275" s="71" t="s">
        <v>767</v>
      </c>
    </row>
    <row r="276" spans="1:2" x14ac:dyDescent="0.25">
      <c r="A276" s="82" t="s">
        <v>768</v>
      </c>
      <c r="B276" s="73" t="s">
        <v>1210</v>
      </c>
    </row>
    <row r="277" spans="1:2" x14ac:dyDescent="0.25">
      <c r="A277" s="83" t="s">
        <v>769</v>
      </c>
      <c r="B277" s="74" t="s">
        <v>1211</v>
      </c>
    </row>
    <row r="278" spans="1:2" x14ac:dyDescent="0.25">
      <c r="A278" s="82" t="s">
        <v>770</v>
      </c>
      <c r="B278" s="73" t="s">
        <v>1212</v>
      </c>
    </row>
    <row r="279" spans="1:2" x14ac:dyDescent="0.25">
      <c r="A279" s="83" t="s">
        <v>771</v>
      </c>
      <c r="B279" s="71" t="s">
        <v>772</v>
      </c>
    </row>
    <row r="280" spans="1:2" x14ac:dyDescent="0.25">
      <c r="A280" s="82" t="s">
        <v>773</v>
      </c>
      <c r="B280" s="73" t="s">
        <v>1213</v>
      </c>
    </row>
    <row r="281" spans="1:2" x14ac:dyDescent="0.25">
      <c r="A281" s="83" t="s">
        <v>774</v>
      </c>
      <c r="B281" s="71" t="s">
        <v>775</v>
      </c>
    </row>
    <row r="282" spans="1:2" x14ac:dyDescent="0.25">
      <c r="A282" s="82" t="s">
        <v>776</v>
      </c>
      <c r="B282" s="72" t="s">
        <v>777</v>
      </c>
    </row>
    <row r="283" spans="1:2" x14ac:dyDescent="0.25">
      <c r="A283" s="83" t="s">
        <v>778</v>
      </c>
      <c r="B283" s="71" t="s">
        <v>779</v>
      </c>
    </row>
    <row r="284" spans="1:2" x14ac:dyDescent="0.25">
      <c r="A284" s="82" t="s">
        <v>780</v>
      </c>
      <c r="B284" s="72" t="s">
        <v>781</v>
      </c>
    </row>
    <row r="285" spans="1:2" x14ac:dyDescent="0.25">
      <c r="A285" s="83" t="s">
        <v>782</v>
      </c>
      <c r="B285" s="71" t="s">
        <v>783</v>
      </c>
    </row>
    <row r="286" spans="1:2" x14ac:dyDescent="0.25">
      <c r="A286" s="82" t="s">
        <v>784</v>
      </c>
      <c r="B286" s="72" t="s">
        <v>785</v>
      </c>
    </row>
    <row r="287" spans="1:2" x14ac:dyDescent="0.25">
      <c r="A287" s="83" t="s">
        <v>786</v>
      </c>
      <c r="B287" s="74" t="s">
        <v>1214</v>
      </c>
    </row>
    <row r="288" spans="1:2" x14ac:dyDescent="0.25">
      <c r="A288" s="82" t="s">
        <v>787</v>
      </c>
      <c r="B288" s="72" t="s">
        <v>788</v>
      </c>
    </row>
    <row r="289" spans="1:2" x14ac:dyDescent="0.25">
      <c r="A289" s="83" t="s">
        <v>789</v>
      </c>
      <c r="B289" s="74" t="s">
        <v>1215</v>
      </c>
    </row>
    <row r="290" spans="1:2" x14ac:dyDescent="0.25">
      <c r="A290" s="82" t="s">
        <v>790</v>
      </c>
      <c r="B290" s="72" t="s">
        <v>791</v>
      </c>
    </row>
    <row r="291" spans="1:2" x14ac:dyDescent="0.25">
      <c r="A291" s="83" t="s">
        <v>792</v>
      </c>
      <c r="B291" s="71" t="s">
        <v>793</v>
      </c>
    </row>
    <row r="292" spans="1:2" x14ac:dyDescent="0.25">
      <c r="A292" s="82" t="s">
        <v>794</v>
      </c>
      <c r="B292" s="72" t="s">
        <v>795</v>
      </c>
    </row>
    <row r="293" spans="1:2" x14ac:dyDescent="0.25">
      <c r="A293" s="83" t="s">
        <v>796</v>
      </c>
      <c r="B293" s="71" t="s">
        <v>797</v>
      </c>
    </row>
    <row r="294" spans="1:2" x14ac:dyDescent="0.25">
      <c r="A294" s="82" t="s">
        <v>798</v>
      </c>
      <c r="B294" s="73" t="s">
        <v>1216</v>
      </c>
    </row>
    <row r="295" spans="1:2" x14ac:dyDescent="0.25">
      <c r="A295" s="83" t="s">
        <v>799</v>
      </c>
      <c r="B295" s="71" t="s">
        <v>800</v>
      </c>
    </row>
    <row r="296" spans="1:2" x14ac:dyDescent="0.25">
      <c r="A296" s="78" t="s">
        <v>801</v>
      </c>
      <c r="B296" s="67" t="s">
        <v>802</v>
      </c>
    </row>
    <row r="297" spans="1:2" x14ac:dyDescent="0.25">
      <c r="A297" s="83" t="s">
        <v>803</v>
      </c>
      <c r="B297" s="71" t="s">
        <v>804</v>
      </c>
    </row>
    <row r="298" spans="1:2" x14ac:dyDescent="0.25">
      <c r="A298" s="84" t="s">
        <v>805</v>
      </c>
      <c r="B298" s="69" t="s">
        <v>806</v>
      </c>
    </row>
    <row r="299" spans="1:2" x14ac:dyDescent="0.25">
      <c r="A299" s="83" t="s">
        <v>807</v>
      </c>
      <c r="B299" s="71" t="s">
        <v>808</v>
      </c>
    </row>
    <row r="300" spans="1:2" x14ac:dyDescent="0.25">
      <c r="A300" s="82" t="s">
        <v>809</v>
      </c>
      <c r="B300" s="73" t="s">
        <v>1217</v>
      </c>
    </row>
    <row r="301" spans="1:2" x14ac:dyDescent="0.25">
      <c r="A301" s="83" t="s">
        <v>810</v>
      </c>
      <c r="B301" s="71" t="s">
        <v>811</v>
      </c>
    </row>
    <row r="302" spans="1:2" x14ac:dyDescent="0.25">
      <c r="A302" s="82" t="s">
        <v>812</v>
      </c>
      <c r="B302" s="72" t="s">
        <v>813</v>
      </c>
    </row>
    <row r="303" spans="1:2" x14ac:dyDescent="0.25">
      <c r="A303" s="83" t="s">
        <v>814</v>
      </c>
      <c r="B303" s="71" t="s">
        <v>815</v>
      </c>
    </row>
    <row r="304" spans="1:2" x14ac:dyDescent="0.25">
      <c r="A304" s="82" t="s">
        <v>816</v>
      </c>
      <c r="B304" s="73" t="s">
        <v>1218</v>
      </c>
    </row>
    <row r="305" spans="1:2" x14ac:dyDescent="0.25">
      <c r="A305" s="83" t="s">
        <v>817</v>
      </c>
      <c r="B305" s="71" t="s">
        <v>818</v>
      </c>
    </row>
    <row r="306" spans="1:2" x14ac:dyDescent="0.25">
      <c r="A306" s="82" t="s">
        <v>819</v>
      </c>
      <c r="B306" s="73" t="s">
        <v>1219</v>
      </c>
    </row>
    <row r="307" spans="1:2" x14ac:dyDescent="0.25">
      <c r="A307" s="83" t="s">
        <v>820</v>
      </c>
      <c r="B307" s="71" t="s">
        <v>821</v>
      </c>
    </row>
    <row r="308" spans="1:2" x14ac:dyDescent="0.25">
      <c r="A308" s="82" t="s">
        <v>822</v>
      </c>
      <c r="B308" s="72" t="s">
        <v>823</v>
      </c>
    </row>
    <row r="309" spans="1:2" x14ac:dyDescent="0.25">
      <c r="A309" s="83" t="s">
        <v>824</v>
      </c>
      <c r="B309" s="71" t="s">
        <v>825</v>
      </c>
    </row>
    <row r="310" spans="1:2" x14ac:dyDescent="0.25">
      <c r="A310" s="84" t="s">
        <v>826</v>
      </c>
      <c r="B310" s="69" t="s">
        <v>1220</v>
      </c>
    </row>
    <row r="311" spans="1:2" x14ac:dyDescent="0.25">
      <c r="A311" s="83" t="s">
        <v>827</v>
      </c>
      <c r="B311" s="71" t="s">
        <v>828</v>
      </c>
    </row>
    <row r="312" spans="1:2" x14ac:dyDescent="0.25">
      <c r="A312" s="93" t="s">
        <v>829</v>
      </c>
      <c r="B312" s="72" t="s">
        <v>830</v>
      </c>
    </row>
    <row r="313" spans="1:2" x14ac:dyDescent="0.25">
      <c r="A313" s="92" t="s">
        <v>831</v>
      </c>
      <c r="B313" s="71" t="s">
        <v>832</v>
      </c>
    </row>
    <row r="314" spans="1:2" x14ac:dyDescent="0.25">
      <c r="A314" s="93" t="s">
        <v>833</v>
      </c>
      <c r="B314" s="73" t="s">
        <v>1221</v>
      </c>
    </row>
    <row r="315" spans="1:2" x14ac:dyDescent="0.25">
      <c r="A315" s="37"/>
      <c r="B315" s="37"/>
    </row>
    <row r="316" spans="1:2" x14ac:dyDescent="0.25">
      <c r="A316" s="37"/>
      <c r="B316" s="37"/>
    </row>
    <row r="317" spans="1:2" x14ac:dyDescent="0.25">
      <c r="A317" s="37"/>
      <c r="B317" s="37"/>
    </row>
    <row r="318" spans="1:2" x14ac:dyDescent="0.25">
      <c r="A318" s="37"/>
      <c r="B318" s="37"/>
    </row>
    <row r="319" spans="1:2" x14ac:dyDescent="0.25">
      <c r="A319" s="37"/>
      <c r="B319" s="37"/>
    </row>
    <row r="320" spans="1:2" x14ac:dyDescent="0.25">
      <c r="A320" s="38"/>
      <c r="B320" s="38"/>
    </row>
    <row r="321" spans="1:2" x14ac:dyDescent="0.25">
      <c r="A321" s="37"/>
      <c r="B321" s="37"/>
    </row>
    <row r="322" spans="1:2" x14ac:dyDescent="0.25">
      <c r="A322" s="38"/>
      <c r="B322" s="38"/>
    </row>
    <row r="323" spans="1:2" x14ac:dyDescent="0.25">
      <c r="A323" s="37"/>
      <c r="B323" s="37"/>
    </row>
    <row r="324" spans="1:2" x14ac:dyDescent="0.25">
      <c r="A324" s="37"/>
      <c r="B324" s="37"/>
    </row>
    <row r="325" spans="1:2" x14ac:dyDescent="0.25">
      <c r="A325" s="37"/>
      <c r="B325" s="37"/>
    </row>
    <row r="326" spans="1:2" x14ac:dyDescent="0.25">
      <c r="A326" s="37"/>
      <c r="B326" s="37"/>
    </row>
    <row r="327" spans="1:2" x14ac:dyDescent="0.25">
      <c r="A327" s="9"/>
      <c r="B327" s="37"/>
    </row>
    <row r="328" spans="1:2" x14ac:dyDescent="0.25">
      <c r="A328" s="9"/>
      <c r="B328" s="37"/>
    </row>
    <row r="329" spans="1:2" x14ac:dyDescent="0.25">
      <c r="A329" s="9"/>
      <c r="B329" s="9"/>
    </row>
    <row r="330" spans="1:2" x14ac:dyDescent="0.25">
      <c r="A330" s="9"/>
      <c r="B330" s="9"/>
    </row>
    <row r="331" spans="1:2" x14ac:dyDescent="0.25">
      <c r="A331" s="9"/>
      <c r="B331" s="37"/>
    </row>
    <row r="332" spans="1:2" x14ac:dyDescent="0.25">
      <c r="A332" s="45"/>
      <c r="B332" s="45"/>
    </row>
    <row r="333" spans="1:2" x14ac:dyDescent="0.25">
      <c r="A333" s="45"/>
      <c r="B333" s="45"/>
    </row>
    <row r="334" spans="1:2" x14ac:dyDescent="0.25">
      <c r="A334" s="45"/>
      <c r="B334" s="45"/>
    </row>
  </sheetData>
  <conditionalFormatting sqref="A2:A314">
    <cfRule type="duplicateValues" dxfId="2" priority="3"/>
  </conditionalFormatting>
  <conditionalFormatting sqref="A18">
    <cfRule type="duplicateValues" dxfId="1" priority="2"/>
  </conditionalFormatting>
  <conditionalFormatting sqref="B2:B314">
    <cfRule type="duplicateValues" dxfId="0" priority="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scriptIds xmlns="http://schemas.microsoft.com/office/extensibility/maker/v1.0" id="script-ids-node-id">
  <scriptId xmlns="" id="ms-officescript%3A%2F%2Fonedrive_business_itemlink%2F01KK3VGZEULNG23XW5CNCJ3F7ODMNV2LH6:ms-officescript%3A%2F%2Fonedrive_business_sharinglink%2Fu!aHR0cHM6Ly9uaHNibG9vZGFuZHRyYW5zcGxhbnQtbXkuc2hhcmVwb2ludC5jb20vOnU6L2cvcGVyc29uYWwvbWlrZV93aGl0ZV9uaHNidF9uaHNfdWsvRVpSYlRhM2UzUk5FblpmdUd4dGRMUDRCMnRTZkR6UnJlaEdIVGtjQWF3dldPdw"/>
</scriptIds>
</file>

<file path=customXml/item4.xml><?xml version="1.0" encoding="utf-8"?>
<ct:contentTypeSchema xmlns:ct="http://schemas.microsoft.com/office/2006/metadata/contentType" xmlns:ma="http://schemas.microsoft.com/office/2006/metadata/properties/metaAttributes" ct:_="" ma:_="" ma:contentTypeName="Document" ma:contentTypeID="0x010100A822E0864979124AB9289F7726EFDE74" ma:contentTypeVersion="14" ma:contentTypeDescription="Create a new document." ma:contentTypeScope="" ma:versionID="75fab73729a59cd2185b30b7260ef2fe">
  <xsd:schema xmlns:xsd="http://www.w3.org/2001/XMLSchema" xmlns:xs="http://www.w3.org/2001/XMLSchema" xmlns:p="http://schemas.microsoft.com/office/2006/metadata/properties" xmlns:ns1="http://schemas.microsoft.com/sharepoint/v3" xmlns:ns2="97d9931a-b18f-4e2c-b098-a92331239bda" xmlns:ns3="22886e2a-8f21-4456-ab8c-3b075bb6d4b2" targetNamespace="http://schemas.microsoft.com/office/2006/metadata/properties" ma:root="true" ma:fieldsID="f39cee6b3c4f70d2b1086cde3d3b5536" ns1:_="" ns2:_="" ns3:_="">
    <xsd:import namespace="http://schemas.microsoft.com/sharepoint/v3"/>
    <xsd:import namespace="97d9931a-b18f-4e2c-b098-a92331239bda"/>
    <xsd:import namespace="22886e2a-8f21-4456-ab8c-3b075bb6d4b2"/>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1:_ip_UnifiedCompliancePolicyProperties" minOccurs="0"/>
                <xsd:element ref="ns1:_ip_UnifiedCompliancePolicyUIAc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7d9931a-b18f-4e2c-b098-a92331239bd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2886e2a-8f21-4456-ab8c-3b075bb6d4b2"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
</file>

<file path=customXml/itemProps1.xml><?xml version="1.0" encoding="utf-8"?>
<ds:datastoreItem xmlns:ds="http://schemas.openxmlformats.org/officeDocument/2006/customXml" ds:itemID="{F8389AAA-7795-4C23-8254-CA638E7C7F9E}">
  <ds:schemaRefs>
    <ds:schemaRef ds:uri="http://schemas.microsoft.com/sharepoint/v3/contenttype/forms"/>
  </ds:schemaRefs>
</ds:datastoreItem>
</file>

<file path=customXml/itemProps2.xml><?xml version="1.0" encoding="utf-8"?>
<ds:datastoreItem xmlns:ds="http://schemas.openxmlformats.org/officeDocument/2006/customXml" ds:itemID="{4F098B0D-CCB4-46FB-BAE3-113FFE6FD208}">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1CFFAC1E-B90F-4C12-B92A-9E15054E8100}">
  <ds:schemaRefs>
    <ds:schemaRef ds:uri="http://schemas.microsoft.com/office/extensibility/maker/v1.0"/>
    <ds:schemaRef ds:uri=""/>
  </ds:schemaRefs>
</ds:datastoreItem>
</file>

<file path=customXml/itemProps4.xml><?xml version="1.0" encoding="utf-8"?>
<ds:datastoreItem xmlns:ds="http://schemas.openxmlformats.org/officeDocument/2006/customXml" ds:itemID="{ECFD6027-A993-4E15-B8B9-A0AE3A5AE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7d9931a-b18f-4e2c-b098-a92331239bda"/>
    <ds:schemaRef ds:uri="22886e2a-8f21-4456-ab8c-3b075bb6d4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45F7ACEF-F756-427E-BEE1-EC02FD9C36C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14</vt:i4>
      </vt:variant>
    </vt:vector>
  </HeadingPairs>
  <TitlesOfParts>
    <vt:vector size="25" baseType="lpstr">
      <vt:lpstr>General Guidance</vt:lpstr>
      <vt:lpstr>Form Field Guidance</vt:lpstr>
      <vt:lpstr>Product Request Form</vt:lpstr>
      <vt:lpstr>Transport Request Form</vt:lpstr>
      <vt:lpstr>Credit Sheet</vt:lpstr>
      <vt:lpstr>Products</vt:lpstr>
      <vt:lpstr>CredCodeList</vt:lpstr>
      <vt:lpstr>CreditReasons</vt:lpstr>
      <vt:lpstr>CommentsList</vt:lpstr>
      <vt:lpstr>UnitManual</vt:lpstr>
      <vt:lpstr>AccNo</vt:lpstr>
      <vt:lpstr>Cryo</vt:lpstr>
      <vt:lpstr>CryoComment</vt:lpstr>
      <vt:lpstr>CryoCreditList</vt:lpstr>
      <vt:lpstr>Products!Extract</vt:lpstr>
      <vt:lpstr>FFPComment</vt:lpstr>
      <vt:lpstr>FFPCreditList</vt:lpstr>
      <vt:lpstr>GranComment</vt:lpstr>
      <vt:lpstr>GranCreditList</vt:lpstr>
      <vt:lpstr>PlateletComment</vt:lpstr>
      <vt:lpstr>PlateletCreditList</vt:lpstr>
      <vt:lpstr>RBCComment</vt:lpstr>
      <vt:lpstr>RBCCreditList</vt:lpstr>
      <vt:lpstr>TRANCREDIT</vt:lpstr>
      <vt:lpstr>TransportComment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Mike White</dc:creator>
  <cp:keywords/>
  <dc:description/>
  <cp:lastModifiedBy>Maritsa Georgiou</cp:lastModifiedBy>
  <cp:revision/>
  <cp:lastPrinted>2025-04-10T12:56:06Z</cp:lastPrinted>
  <dcterms:created xsi:type="dcterms:W3CDTF">2024-06-20T07:26:50Z</dcterms:created>
  <dcterms:modified xsi:type="dcterms:W3CDTF">2025-04-22T07:37:45Z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0x010100A822E0864979124AB9289F7726EFDE74</vt:lpwstr>
  </property>
</Properties>
</file>